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550" windowHeight="12375" tabRatio="865" firstSheet="15" activeTab="21"/>
  </bookViews>
  <sheets>
    <sheet name="第一部分" sheetId="96" r:id="rId1"/>
    <sheet name="1.一般公共预算收支表" sheetId="135" r:id="rId2"/>
    <sheet name="2.收入科目表" sheetId="137" r:id="rId3"/>
    <sheet name="3.支出功能科目表" sheetId="152" r:id="rId4"/>
    <sheet name="4.本级支出功能科目表" sheetId="1" r:id="rId5"/>
    <sheet name="5.一般公共预算支出经济分类表" sheetId="144" r:id="rId6"/>
    <sheet name="6.基本支出经济分类表" sheetId="160" r:id="rId7"/>
    <sheet name="7.税收返还和转移支付决算表" sheetId="138" r:id="rId8"/>
    <sheet name="8.税收返还和转移支付分地区分项目情况表" sheetId="48" r:id="rId9"/>
    <sheet name="9.一般债务限额和余额情况表" sheetId="157" r:id="rId10"/>
    <sheet name="第二部分" sheetId="99" r:id="rId11"/>
    <sheet name="10.政府性基金收支表" sheetId="151" r:id="rId12"/>
    <sheet name="11.政府性基金收入表" sheetId="147" r:id="rId13"/>
    <sheet name="12.政府性基金支出表" sheetId="146" r:id="rId14"/>
    <sheet name="13政府性基金本级支出表" sheetId="161" r:id="rId15"/>
    <sheet name="14.政府性基金转移支付表" sheetId="139" r:id="rId16"/>
    <sheet name="15.专项债务表" sheetId="100" r:id="rId17"/>
    <sheet name="第三部分" sheetId="97" r:id="rId18"/>
    <sheet name="16.国资预算收入表" sheetId="148" r:id="rId19"/>
    <sheet name="17.国资预算支出表" sheetId="92" r:id="rId20"/>
    <sheet name="18.国资预算本级支出表" sheetId="162" r:id="rId21"/>
    <sheet name="19.国有资本经营转移支付决算表" sheetId="163" r:id="rId22"/>
    <sheet name="第四部分" sheetId="98" r:id="rId23"/>
    <sheet name="20.社保收入表" sheetId="142" r:id="rId24"/>
    <sheet name="21.社保支出表" sheetId="143" r:id="rId25"/>
    <sheet name="第五部分" sheetId="154" r:id="rId26"/>
    <sheet name="22.地方政府债务限额及余额情况表" sheetId="141" r:id="rId27"/>
    <sheet name="23.政府债务发行及还本付息明细表" sheetId="159" r:id="rId28"/>
    <sheet name="24.地方政府债券使用情况表" sheetId="158" r:id="rId29"/>
  </sheets>
  <definedNames>
    <definedName name="_xlnm._FilterDatabase" localSheetId="2" hidden="1">'2.收入科目表'!$A$4:$F$695</definedName>
    <definedName name="_xlnm._FilterDatabase" localSheetId="3" hidden="1">'3.支出功能科目表'!$A$4:$G$1351</definedName>
    <definedName name="_xlnm._FilterDatabase" localSheetId="8" hidden="1">'8.税收返还和转移支付分地区分项目情况表'!$A$4:$I$75</definedName>
    <definedName name="_xlnm._FilterDatabase" localSheetId="4" hidden="1">'4.本级支出功能科目表'!$A$4:$C$4</definedName>
    <definedName name="_xlnm._FilterDatabase" localSheetId="5" hidden="1">'5.一般公共预算支出经济分类表'!$A$4:$L$4</definedName>
    <definedName name="_xlnm.Print_Area" localSheetId="1">'1.一般公共预算收支表'!$A$1:$O$36</definedName>
    <definedName name="_xlnm.Print_Area" localSheetId="26">'22.地方政府债务限额及余额情况表'!#REF!</definedName>
    <definedName name="_xlnm.Print_Area" localSheetId="12">'11.政府性基金收入表'!$A$1:$G$15</definedName>
    <definedName name="_xlnm.Print_Area" localSheetId="13">'12.政府性基金支出表'!$A$1:$G$48</definedName>
    <definedName name="_xlnm.Print_Area" localSheetId="16">'15.专项债务表'!$A$1:$C$10</definedName>
    <definedName name="_xlnm.Print_Area" localSheetId="18">'16.国资预算收入表'!$A$1:$G$19</definedName>
    <definedName name="_xlnm.Print_Area" localSheetId="19">'17.国资预算支出表'!$A$1:$G$17</definedName>
    <definedName name="_xlnm.Print_Titles" localSheetId="1">'1.一般公共预算收支表'!$2:$4</definedName>
    <definedName name="_xlnm.Print_Titles" localSheetId="2">'2.收入科目表'!$4:$4</definedName>
    <definedName name="_xlnm.Print_Titles" localSheetId="3">'3.支出功能科目表'!$4:$4</definedName>
    <definedName name="_xlnm.Print_Titles" localSheetId="4">'4.本级支出功能科目表'!$4:$4</definedName>
    <definedName name="_xlnm.Print_Titles" localSheetId="5">'5.一般公共预算支出经济分类表'!$4:$4</definedName>
    <definedName name="_xlnm.Print_Titles" localSheetId="8">'8.税收返还和转移支付分地区分项目情况表'!$4:$4</definedName>
    <definedName name="_xlnm.Print_Titles" localSheetId="12">'11.政府性基金收入表'!$2:$4</definedName>
    <definedName name="_xlnm.Print_Titles" localSheetId="13">'12.政府性基金支出表'!$2:$4</definedName>
    <definedName name="地区名称" localSheetId="26">#REF!</definedName>
    <definedName name="地区名称" localSheetId="12">#REF!</definedName>
    <definedName name="地区名称" localSheetId="13">#REF!</definedName>
    <definedName name="地区名称" localSheetId="18">#REF!</definedName>
    <definedName name="地区名称" localSheetId="25">#REF!</definedName>
    <definedName name="地区名称">#REF!</definedName>
    <definedName name="_xlnm.Print_Area" localSheetId="9">'9.一般债务限额和余额情况表'!#REF!</definedName>
    <definedName name="地区名称" localSheetId="9">#REF!</definedName>
    <definedName name="_xlnm.Print_Area" localSheetId="28">'24.地方政府债券使用情况表'!$A$1:$F$24</definedName>
    <definedName name="_xlnm.Print_Titles" localSheetId="28">'24.地方政府债券使用情况表'!$4:$4</definedName>
    <definedName name="地区名称" localSheetId="28">#REF!</definedName>
    <definedName name="地区名称" localSheetId="27">#REF!</definedName>
    <definedName name="_xlnm._FilterDatabase" localSheetId="6" hidden="1">'6.基本支出经济分类表'!$A$4:$M$4</definedName>
    <definedName name="_xlnm.Print_Titles" localSheetId="6">'6.基本支出经济分类表'!$4:$4</definedName>
  </definedNames>
  <calcPr calcId="144525"/>
</workbook>
</file>

<file path=xl/sharedStrings.xml><?xml version="1.0" encoding="utf-8"?>
<sst xmlns="http://schemas.openxmlformats.org/spreadsheetml/2006/main" count="4459" uniqueCount="2205">
  <si>
    <t>第一部分：一般公共预算决算表</t>
  </si>
  <si>
    <t>附表1</t>
  </si>
  <si>
    <t>2020年盐田区一般公共预算收支决算总表</t>
  </si>
  <si>
    <t>单位：万元</t>
  </si>
  <si>
    <t>收入科目</t>
  </si>
  <si>
    <t>2020年
预算数</t>
  </si>
  <si>
    <t>2020年
调整预算数</t>
  </si>
  <si>
    <t>2020年
决算数</t>
  </si>
  <si>
    <t>完成
预算数%</t>
  </si>
  <si>
    <t>2019年
决算数</t>
  </si>
  <si>
    <t>比2019年
决算数增长%</t>
  </si>
  <si>
    <t>科目编码</t>
  </si>
  <si>
    <t>支出科目</t>
  </si>
  <si>
    <t>一、区级一般公共预算收入</t>
  </si>
  <si>
    <t>一、区级一般公共预算支出</t>
  </si>
  <si>
    <t>1.税收收入</t>
  </si>
  <si>
    <t>1.一般公共服务支出</t>
  </si>
  <si>
    <t xml:space="preserve">  增值税</t>
  </si>
  <si>
    <t>2.外交支出</t>
  </si>
  <si>
    <t xml:space="preserve">  营业税及其他税收收入</t>
  </si>
  <si>
    <t>-</t>
  </si>
  <si>
    <t>3.国防支出</t>
  </si>
  <si>
    <t xml:space="preserve">  企业所得税</t>
  </si>
  <si>
    <t>4.公共安全支出</t>
  </si>
  <si>
    <t xml:space="preserve">  个人所得税</t>
  </si>
  <si>
    <t>5.教育支出</t>
  </si>
  <si>
    <t xml:space="preserve">  房产税</t>
  </si>
  <si>
    <t>6.科学技术支出</t>
  </si>
  <si>
    <t xml:space="preserve">  契税</t>
  </si>
  <si>
    <t>7.文化旅游体育与传媒支出</t>
  </si>
  <si>
    <t xml:space="preserve">  土地增值税</t>
  </si>
  <si>
    <t>8.社会保障和就业支出</t>
  </si>
  <si>
    <t xml:space="preserve">  城市维护建设税</t>
  </si>
  <si>
    <t>9.卫生健康支出</t>
  </si>
  <si>
    <t xml:space="preserve">  印花税</t>
  </si>
  <si>
    <t>10.节能环保支出</t>
  </si>
  <si>
    <t xml:space="preserve">  城镇土地使用税</t>
  </si>
  <si>
    <t>11.城乡社区支出</t>
  </si>
  <si>
    <t>2.非税收入</t>
  </si>
  <si>
    <t>12.农林水支出</t>
  </si>
  <si>
    <t xml:space="preserve">  罚没收入</t>
  </si>
  <si>
    <t>13.交通运输支出</t>
  </si>
  <si>
    <t xml:space="preserve">  行政事业性收费收入</t>
  </si>
  <si>
    <t>14.资源勘探工业信息等支出</t>
  </si>
  <si>
    <t xml:space="preserve"> 国有资本经营收入</t>
  </si>
  <si>
    <t>15.商业服务业等支出</t>
  </si>
  <si>
    <t xml:space="preserve">  国有资源（资产）有偿使用收入</t>
  </si>
  <si>
    <t>16.金融支出</t>
  </si>
  <si>
    <t xml:space="preserve">  其他收入</t>
  </si>
  <si>
    <t>17.援助其他地区支出</t>
  </si>
  <si>
    <t xml:space="preserve">  政府住房基金收入</t>
  </si>
  <si>
    <t>18.国土海洋气象等支出</t>
  </si>
  <si>
    <t>19.住房保障支出</t>
  </si>
  <si>
    <t>20.粮油物资储备支出</t>
  </si>
  <si>
    <t>21.灾害防治及应急管理支出</t>
  </si>
  <si>
    <t>22.其他支出</t>
  </si>
  <si>
    <t>23.债务付息支出</t>
  </si>
  <si>
    <t>24.债务发行费用支出</t>
  </si>
  <si>
    <t>二、上级补助收入</t>
  </si>
  <si>
    <t>二、上解上级支出</t>
  </si>
  <si>
    <t>三、调入预算稳定调节基金</t>
  </si>
  <si>
    <t>三、安排预算稳定调节基金</t>
  </si>
  <si>
    <t>四、调入资金</t>
  </si>
  <si>
    <t>四、增设预算周转金</t>
  </si>
  <si>
    <t>五、债务转贷收入</t>
  </si>
  <si>
    <t>六、上年结转结余收入</t>
  </si>
  <si>
    <t>五、年终结转结余</t>
  </si>
  <si>
    <t xml:space="preserve">      其中：净结余</t>
  </si>
  <si>
    <t>收入总计</t>
  </si>
  <si>
    <t>支出总计</t>
  </si>
  <si>
    <t>附表2</t>
  </si>
  <si>
    <t>2020年盐田区一般公共预算收入决算表</t>
  </si>
  <si>
    <t>单位:万元</t>
  </si>
  <si>
    <t>科目名称</t>
  </si>
  <si>
    <t>2020年预算数</t>
  </si>
  <si>
    <t>2020年调整预算数</t>
  </si>
  <si>
    <t>完成预算数%</t>
  </si>
  <si>
    <t>说明</t>
  </si>
  <si>
    <t>一般公共预算收入</t>
  </si>
  <si>
    <t>税收收入</t>
  </si>
  <si>
    <t>完成年初预算。</t>
  </si>
  <si>
    <t>主要是受疫情影响收入减少，同时为支持疫情防控实施多项减税降费政策。</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</si>
  <si>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</si>
  <si>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</si>
  <si>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</si>
  <si>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</si>
  <si>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</si>
  <si>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</si>
  <si>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</si>
  <si>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</si>
  <si>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</si>
  <si>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</si>
  <si>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</si>
  <si>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</si>
  <si>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</si>
  <si>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</si>
  <si>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</si>
  <si>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</si>
  <si>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</si>
  <si>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</si>
  <si>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</si>
  <si>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</si>
  <si>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</si>
  <si>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</si>
  <si>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</si>
  <si>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</si>
  <si>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</si>
  <si>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</si>
  <si>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</si>
  <si>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</si>
  <si>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</si>
  <si>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</si>
  <si>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</si>
  <si>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</si>
  <si>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</si>
  <si>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</si>
  <si>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</si>
  <si>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</si>
  <si>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</si>
  <si>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</si>
  <si>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</si>
  <si>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</si>
  <si>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</si>
  <si>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</si>
  <si>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</si>
  <si>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</si>
  <si>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</si>
  <si>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</si>
  <si>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</si>
  <si>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</si>
  <si>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</si>
  <si>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</si>
  <si>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</si>
  <si>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</si>
  <si>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</si>
  <si>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</si>
  <si>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</si>
  <si>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</si>
  <si>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</si>
  <si>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</si>
  <si>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</si>
  <si>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</si>
  <si>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</si>
  <si>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</si>
  <si>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</si>
  <si>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</si>
  <si>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</si>
  <si>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</si>
  <si>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</si>
  <si>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主要是一次性因素拉动。</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</si>
  <si>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</si>
  <si>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</si>
  <si>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</si>
  <si>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</si>
  <si>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</si>
  <si>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</si>
  <si>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</si>
  <si>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</si>
  <si>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</si>
  <si>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</si>
  <si>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</si>
  <si>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</si>
  <si>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</si>
  <si>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</si>
  <si>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</si>
  <si>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</si>
  <si>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</si>
  <si>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</si>
  <si>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</si>
  <si>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</si>
  <si>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</si>
  <si>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</si>
  <si>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</si>
  <si>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</si>
  <si>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</si>
  <si>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</si>
  <si>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</si>
  <si>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</si>
  <si>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</si>
  <si>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</si>
  <si>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</si>
  <si>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</si>
  <si>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</si>
  <si>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</si>
  <si>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</si>
  <si>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</si>
  <si>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</si>
  <si>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</si>
  <si>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</si>
  <si>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</si>
  <si>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</si>
  <si>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</si>
  <si>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</si>
  <si>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</si>
  <si>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</si>
  <si>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</si>
  <si>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</si>
  <si>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</si>
  <si>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</si>
  <si>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</si>
  <si>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</si>
  <si>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</si>
  <si>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</si>
  <si>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</si>
  <si>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</si>
  <si>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</si>
  <si>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</si>
  <si>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</si>
  <si>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</si>
  <si>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</si>
  <si>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</si>
  <si>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</si>
  <si>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</si>
  <si>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</si>
  <si>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</si>
  <si>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</si>
  <si>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</si>
  <si>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</si>
  <si>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</si>
  <si>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</si>
  <si>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</si>
  <si>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</si>
  <si>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</si>
  <si>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</si>
  <si>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</si>
  <si>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</si>
  <si>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</si>
  <si>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</si>
  <si>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</si>
  <si>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</si>
  <si>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</si>
  <si>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</si>
  <si>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</si>
  <si>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</si>
  <si>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</si>
  <si>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</si>
  <si>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</si>
  <si>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</si>
  <si>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</si>
  <si>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</si>
  <si>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</si>
  <si>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</si>
  <si>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</si>
  <si>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</si>
  <si>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</si>
  <si>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</si>
  <si>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</si>
  <si>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</si>
  <si>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</si>
  <si>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</si>
  <si>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</si>
  <si>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</si>
  <si>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</si>
  <si>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</si>
  <si>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</si>
  <si>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</si>
  <si>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</si>
  <si>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</si>
  <si>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</si>
  <si>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</si>
  <si>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</si>
  <si>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</si>
  <si>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</si>
  <si>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</si>
  <si>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</si>
  <si>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</si>
  <si>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</si>
  <si>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</si>
  <si>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</si>
  <si>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</si>
  <si>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</si>
  <si>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</si>
  <si>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</si>
  <si>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</si>
  <si>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</si>
  <si>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</si>
  <si>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</si>
  <si>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</si>
  <si>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</si>
  <si>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</si>
  <si>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</si>
  <si>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</si>
  <si>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</si>
  <si>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</si>
  <si>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</si>
  <si>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</si>
  <si>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</si>
  <si>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</si>
  <si>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</si>
  <si>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</si>
  <si>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</si>
  <si>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</si>
  <si>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</si>
  <si>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</si>
  <si>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</si>
  <si>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</si>
  <si>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</si>
  <si>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</si>
  <si>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</si>
  <si>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</si>
  <si>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</si>
  <si>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</si>
  <si>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</si>
  <si>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</si>
  <si>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</si>
  <si>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</si>
  <si>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</si>
  <si>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</si>
  <si>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</si>
  <si>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</si>
  <si>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</si>
  <si>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</si>
  <si>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</si>
  <si>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</si>
  <si>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</si>
  <si>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</si>
  <si>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</si>
  <si>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</si>
  <si>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</si>
  <si>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</si>
  <si>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</si>
  <si>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</si>
  <si>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</si>
  <si>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</si>
  <si>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</si>
  <si>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</si>
  <si>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</si>
  <si>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</si>
  <si>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</si>
  <si>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</si>
  <si>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</si>
  <si>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</si>
  <si>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</si>
  <si>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</si>
  <si>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</si>
  <si>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</si>
  <si>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</si>
  <si>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</si>
  <si>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</si>
  <si>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</si>
  <si>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</si>
  <si>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</si>
  <si>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</si>
  <si>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</si>
  <si>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</si>
  <si>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</si>
  <si>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</si>
  <si>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</si>
  <si>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</si>
  <si>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</si>
  <si>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</si>
  <si>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</si>
  <si>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</si>
  <si>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</si>
  <si>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</si>
  <si>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</si>
  <si>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</si>
  <si>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</si>
  <si>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</si>
  <si>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</si>
  <si>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</si>
  <si>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</si>
  <si>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</si>
  <si>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</si>
  <si>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主要是加大土地增值税清算力度。</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</si>
  <si>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</si>
  <si>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</si>
  <si>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</si>
  <si>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</si>
  <si>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</si>
  <si>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</si>
  <si>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</si>
  <si>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</si>
  <si>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</si>
  <si>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</si>
  <si>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</si>
  <si>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</si>
  <si>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</si>
  <si>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</si>
  <si>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</si>
  <si>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</si>
  <si>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</si>
  <si>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</si>
  <si>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</si>
  <si>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</si>
  <si>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</si>
  <si>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</si>
  <si>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</si>
  <si>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</si>
  <si>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</si>
  <si>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</si>
  <si>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</si>
  <si>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</si>
  <si>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</si>
  <si>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</si>
  <si>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</si>
  <si>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</si>
  <si>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</si>
  <si>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</si>
  <si>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</si>
  <si>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</si>
  <si>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</si>
  <si>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</si>
  <si>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</si>
  <si>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</si>
  <si>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</si>
  <si>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</si>
  <si>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</si>
  <si>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</si>
  <si>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</si>
  <si>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</si>
  <si>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</si>
  <si>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</si>
  <si>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</si>
  <si>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</si>
  <si>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</si>
  <si>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</si>
  <si>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</si>
  <si>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</si>
  <si>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</si>
  <si>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</si>
  <si>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</si>
  <si>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</si>
  <si>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</si>
  <si>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</si>
  <si>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</si>
  <si>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</si>
  <si>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</si>
  <si>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</si>
  <si>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</si>
  <si>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</si>
  <si>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</si>
  <si>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</si>
  <si>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</si>
  <si>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</si>
  <si>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主要是防空地下室易地建设费收入拉动。</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</si>
  <si>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</si>
  <si>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</si>
  <si>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</si>
  <si>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</si>
  <si>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</si>
  <si>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</si>
  <si>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</si>
  <si>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</si>
  <si>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</si>
  <si>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</si>
  <si>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</si>
  <si>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</si>
  <si>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</si>
  <si>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</si>
  <si>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</si>
  <si>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</si>
  <si>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</si>
  <si>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</si>
  <si>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</si>
  <si>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</si>
  <si>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</si>
  <si>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</si>
  <si>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</si>
  <si>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</si>
  <si>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</si>
  <si>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</si>
  <si>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</si>
  <si>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</si>
  <si>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</si>
  <si>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</si>
  <si>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</si>
  <si>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</si>
  <si>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</si>
  <si>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</si>
  <si>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</si>
  <si>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</si>
  <si>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</si>
  <si>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</si>
  <si>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</si>
  <si>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</si>
  <si>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</si>
  <si>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</si>
  <si>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</si>
  <si>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</si>
  <si>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</si>
  <si>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</si>
  <si>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</si>
  <si>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</si>
  <si>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</si>
  <si>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</si>
  <si>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</si>
  <si>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</si>
  <si>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</si>
  <si>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</si>
  <si>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</si>
  <si>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</si>
  <si>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</si>
  <si>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</si>
  <si>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</si>
  <si>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</si>
  <si>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</si>
  <si>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</si>
  <si>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</si>
  <si>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</si>
  <si>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</si>
  <si>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</si>
  <si>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</si>
  <si>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</si>
  <si>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</si>
  <si>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</si>
  <si>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</si>
  <si>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</si>
  <si>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</si>
  <si>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</si>
  <si>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</si>
  <si>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</si>
  <si>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</si>
  <si>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</si>
  <si>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</si>
  <si>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</si>
  <si>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</si>
  <si>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</si>
  <si>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</si>
  <si>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</si>
  <si>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</si>
  <si>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</si>
  <si>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</si>
  <si>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</si>
  <si>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</si>
  <si>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</si>
  <si>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</si>
  <si>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</si>
  <si>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</si>
  <si>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</si>
  <si>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</si>
  <si>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</si>
  <si>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</si>
  <si>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</si>
  <si>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</si>
  <si>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</si>
  <si>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</si>
  <si>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</si>
  <si>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</si>
  <si>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</si>
  <si>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</si>
  <si>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</si>
  <si>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</si>
  <si>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</si>
  <si>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</si>
  <si>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</si>
  <si>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</si>
  <si>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</si>
  <si>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</si>
  <si>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</si>
  <si>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</si>
  <si>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</si>
  <si>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</si>
  <si>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</si>
  <si>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</si>
  <si>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</si>
  <si>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</si>
  <si>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</si>
  <si>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</si>
  <si>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</si>
  <si>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</si>
  <si>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</si>
  <si>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</si>
  <si>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</si>
  <si>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</si>
  <si>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</si>
  <si>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</si>
  <si>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</si>
  <si>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</si>
  <si>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</si>
  <si>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</si>
  <si>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</si>
  <si>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</si>
  <si>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</si>
  <si>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</si>
  <si>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</si>
  <si>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</si>
  <si>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</si>
  <si>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</si>
  <si>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</si>
  <si>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</si>
  <si>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</si>
  <si>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</si>
  <si>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</si>
  <si>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</si>
  <si>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</si>
  <si>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</si>
  <si>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</si>
  <si>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</si>
  <si>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</si>
  <si>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</si>
  <si>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</si>
  <si>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</si>
  <si>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</si>
  <si>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</si>
  <si>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</si>
  <si>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</si>
  <si>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</si>
  <si>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</si>
  <si>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</si>
  <si>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</si>
  <si>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</si>
  <si>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</si>
  <si>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</si>
  <si>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</si>
  <si>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</si>
  <si>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</si>
  <si>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</si>
  <si>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</si>
  <si>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</si>
  <si>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</si>
  <si>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</si>
  <si>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</si>
  <si>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</si>
  <si>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</si>
  <si>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</si>
  <si>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</si>
  <si>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</si>
  <si>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</si>
  <si>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</si>
  <si>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</si>
  <si>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</si>
  <si>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</si>
  <si>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</si>
  <si>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</si>
  <si>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</si>
  <si>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</si>
  <si>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</si>
  <si>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</si>
  <si>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</si>
  <si>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</si>
  <si>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</si>
  <si>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</si>
  <si>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</si>
  <si>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</si>
  <si>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</si>
  <si>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</si>
  <si>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</si>
  <si>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</si>
  <si>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</si>
  <si>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</si>
  <si>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</si>
  <si>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</si>
  <si>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</si>
  <si>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</si>
  <si>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</si>
  <si>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</si>
  <si>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</si>
  <si>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</si>
  <si>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</si>
  <si>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</si>
  <si>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</si>
  <si>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</si>
  <si>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</si>
  <si>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</si>
  <si>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</si>
  <si>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</si>
  <si>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</si>
  <si>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</si>
  <si>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</si>
  <si>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</si>
  <si>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</si>
  <si>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</si>
  <si>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</si>
  <si>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</si>
  <si>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</si>
  <si>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主要是政府物业旧改拆迁一次性补偿收入拉动。</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</si>
  <si>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</si>
  <si>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</si>
  <si>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</si>
  <si>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</si>
  <si>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</si>
  <si>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</si>
  <si>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</si>
  <si>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</si>
  <si>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</si>
  <si>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</si>
  <si>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</si>
  <si>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</si>
  <si>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</si>
  <si>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</si>
  <si>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</si>
  <si>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</si>
  <si>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</si>
  <si>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</si>
  <si>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</si>
  <si>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</si>
  <si>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</si>
  <si>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</si>
  <si>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</si>
  <si>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</si>
  <si>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</si>
  <si>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</si>
  <si>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</si>
  <si>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</si>
  <si>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</si>
  <si>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</si>
  <si>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</si>
  <si>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</si>
  <si>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</si>
  <si>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</si>
  <si>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</si>
  <si>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</si>
  <si>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</si>
  <si>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</si>
  <si>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</si>
  <si>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</si>
  <si>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</si>
  <si>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</si>
  <si>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</si>
  <si>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</si>
  <si>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</si>
  <si>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</si>
  <si>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</si>
  <si>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</si>
  <si>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</si>
  <si>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</si>
  <si>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</si>
  <si>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</si>
  <si>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</si>
  <si>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</si>
  <si>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</si>
  <si>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</si>
  <si>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</si>
  <si>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</si>
  <si>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</si>
  <si>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</si>
  <si>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</si>
  <si>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</si>
  <si>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</si>
  <si>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</si>
  <si>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附表3</t>
  </si>
  <si>
    <t>2020年盐田区一般公共预算支出决算表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</si>
  <si>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</si>
  <si>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</si>
  <si>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</si>
  <si>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</si>
  <si>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</si>
  <si>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</si>
  <si>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</si>
  <si>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</si>
  <si>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</si>
  <si>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</si>
  <si>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</si>
  <si>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</si>
  <si>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</si>
  <si>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</si>
  <si>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</si>
  <si>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</si>
  <si>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</si>
  <si>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</si>
  <si>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</si>
  <si>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</si>
  <si>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</si>
  <si>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</si>
  <si>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</si>
  <si>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</si>
  <si>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</si>
  <si>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</si>
  <si>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</si>
  <si>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</si>
  <si>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</si>
  <si>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</si>
  <si>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</si>
  <si>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</si>
  <si>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</si>
  <si>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</si>
  <si>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</si>
  <si>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</si>
  <si>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</si>
  <si>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</si>
  <si>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</si>
  <si>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</si>
  <si>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</si>
  <si>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</si>
  <si>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</si>
  <si>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</si>
  <si>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</si>
  <si>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</si>
  <si>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</si>
  <si>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</si>
  <si>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</si>
  <si>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</si>
  <si>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</si>
  <si>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</si>
  <si>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</si>
  <si>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</si>
  <si>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</si>
  <si>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</si>
  <si>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</si>
  <si>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</si>
  <si>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</si>
  <si>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</si>
  <si>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</si>
  <si>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</si>
  <si>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</si>
  <si>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</si>
  <si>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</si>
  <si>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</si>
  <si>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</si>
  <si>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</si>
  <si>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</si>
  <si>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</si>
  <si>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</si>
  <si>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</si>
  <si>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</si>
  <si>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</si>
  <si>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</si>
  <si>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</si>
  <si>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</si>
  <si>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</si>
  <si>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</si>
  <si>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</si>
  <si>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</si>
  <si>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</si>
  <si>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</si>
  <si>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</si>
  <si>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</si>
  <si>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</si>
  <si>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</si>
  <si>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</si>
  <si>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</si>
  <si>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</si>
  <si>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</si>
  <si>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</si>
  <si>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</si>
  <si>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</si>
  <si>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</si>
  <si>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</si>
  <si>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</si>
  <si>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</si>
  <si>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</si>
  <si>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</si>
  <si>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</si>
  <si>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</si>
  <si>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</si>
  <si>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</si>
  <si>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</si>
  <si>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</si>
  <si>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</si>
  <si>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</si>
  <si>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</si>
  <si>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</si>
  <si>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</si>
  <si>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</si>
  <si>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</si>
  <si>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</si>
  <si>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</si>
  <si>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</si>
  <si>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</si>
  <si>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</si>
  <si>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</si>
  <si>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</si>
  <si>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</si>
  <si>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</si>
  <si>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</si>
  <si>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</si>
  <si>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</si>
  <si>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</si>
  <si>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</si>
  <si>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</si>
  <si>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</si>
  <si>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</si>
  <si>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</si>
  <si>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</si>
  <si>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</si>
  <si>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</si>
  <si>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</si>
  <si>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</si>
  <si>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</si>
  <si>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</si>
  <si>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</si>
  <si>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</si>
  <si>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</si>
  <si>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</si>
  <si>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</si>
  <si>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</si>
  <si>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</si>
  <si>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</si>
  <si>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</si>
  <si>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</si>
  <si>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</si>
  <si>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</si>
  <si>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</si>
  <si>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</si>
  <si>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</si>
  <si>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</si>
  <si>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</si>
  <si>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</si>
  <si>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</si>
  <si>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</si>
  <si>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</si>
  <si>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</si>
  <si>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</si>
  <si>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</si>
  <si>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</si>
  <si>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</si>
  <si>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</si>
  <si>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</si>
  <si>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</si>
  <si>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</si>
  <si>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</si>
  <si>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</si>
  <si>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</si>
  <si>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</si>
  <si>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</si>
  <si>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</si>
  <si>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</si>
  <si>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</si>
  <si>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</si>
  <si>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</si>
  <si>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</si>
  <si>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</si>
  <si>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</si>
  <si>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</si>
  <si>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</si>
  <si>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</si>
  <si>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</si>
  <si>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</si>
  <si>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</si>
  <si>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</si>
  <si>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</si>
  <si>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</si>
  <si>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</si>
  <si>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</si>
  <si>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</si>
  <si>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</si>
  <si>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</si>
  <si>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</si>
  <si>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</si>
  <si>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</si>
  <si>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</si>
  <si>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</si>
  <si>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</si>
  <si>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</si>
  <si>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</si>
  <si>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</si>
  <si>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</si>
  <si>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</si>
  <si>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</si>
  <si>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</si>
  <si>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</si>
  <si>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</si>
  <si>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</si>
  <si>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</si>
  <si>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</si>
  <si>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</si>
  <si>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</si>
  <si>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</si>
  <si>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</si>
  <si>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</si>
  <si>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</si>
  <si>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</si>
  <si>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</si>
  <si>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</si>
  <si>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</si>
  <si>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</si>
  <si>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</si>
  <si>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</si>
  <si>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</si>
  <si>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</si>
  <si>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</si>
  <si>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</si>
  <si>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</si>
  <si>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</si>
  <si>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</si>
  <si>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</si>
  <si>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</si>
  <si>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</si>
  <si>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</si>
  <si>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</si>
  <si>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</si>
  <si>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</si>
  <si>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</si>
  <si>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</si>
  <si>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</si>
  <si>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</si>
  <si>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</si>
  <si>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</si>
  <si>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</si>
  <si>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</si>
  <si>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</si>
  <si>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</si>
  <si>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</si>
  <si>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</si>
  <si>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</si>
  <si>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</si>
  <si>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</si>
  <si>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</si>
  <si>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</si>
  <si>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</si>
  <si>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</si>
  <si>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</si>
  <si>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</si>
  <si>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</si>
  <si>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</si>
  <si>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</si>
  <si>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</si>
  <si>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</si>
  <si>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</si>
  <si>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</si>
  <si>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</si>
  <si>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</si>
  <si>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</si>
  <si>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</si>
  <si>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</si>
  <si>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</si>
  <si>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</si>
  <si>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</si>
  <si>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</si>
  <si>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</si>
  <si>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</si>
  <si>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</si>
  <si>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</si>
  <si>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</si>
  <si>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</si>
  <si>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</si>
  <si>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</si>
  <si>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</si>
  <si>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</si>
  <si>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</si>
  <si>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</si>
  <si>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</si>
  <si>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</si>
  <si>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</si>
  <si>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</si>
  <si>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</si>
  <si>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</si>
  <si>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收回政府投资引导基金1.6亿元，冲销当年支出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</si>
  <si>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</si>
  <si>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</si>
  <si>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</si>
  <si>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</si>
  <si>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</si>
  <si>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</si>
  <si>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</si>
  <si>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</si>
  <si>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</si>
  <si>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</si>
  <si>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</si>
  <si>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</si>
  <si>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</si>
  <si>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</si>
  <si>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</si>
  <si>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</si>
  <si>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</si>
  <si>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</si>
  <si>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</si>
  <si>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</si>
  <si>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</si>
  <si>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</si>
  <si>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</si>
  <si>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</si>
  <si>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</si>
  <si>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</si>
  <si>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</si>
  <si>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</si>
  <si>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</si>
  <si>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</si>
  <si>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</si>
  <si>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</si>
  <si>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</si>
  <si>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</si>
  <si>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</si>
  <si>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</si>
  <si>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</si>
  <si>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</si>
  <si>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</si>
  <si>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</si>
  <si>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</si>
  <si>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</si>
  <si>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</si>
  <si>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</si>
  <si>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</si>
  <si>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</si>
  <si>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</si>
  <si>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</si>
  <si>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</si>
  <si>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</si>
  <si>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</si>
  <si>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</si>
  <si>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</si>
  <si>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</si>
  <si>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</si>
  <si>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</si>
  <si>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</si>
  <si>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</si>
  <si>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</si>
  <si>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</si>
  <si>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</si>
  <si>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</si>
  <si>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</si>
  <si>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</si>
  <si>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</si>
  <si>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</si>
  <si>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</si>
  <si>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</si>
  <si>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</si>
  <si>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</si>
  <si>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</si>
  <si>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</si>
  <si>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</si>
  <si>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</si>
  <si>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</si>
  <si>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</si>
  <si>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</si>
  <si>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</si>
  <si>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</si>
  <si>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</si>
  <si>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</si>
  <si>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</si>
  <si>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</si>
  <si>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</si>
  <si>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</si>
  <si>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</si>
  <si>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</si>
  <si>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</si>
  <si>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</si>
  <si>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根据机关事业单位基本养老保险改革相关工作方案，机关养老保险基金归还区财政垫付资金，按规定相应冲减社会保障和就业支出。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</si>
  <si>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</si>
  <si>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</si>
  <si>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</si>
  <si>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</si>
  <si>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</si>
  <si>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</si>
  <si>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</si>
  <si>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</si>
  <si>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</si>
  <si>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</si>
  <si>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</si>
  <si>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</si>
  <si>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</si>
  <si>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</si>
  <si>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</si>
  <si>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</si>
  <si>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</si>
  <si>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</si>
  <si>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</si>
  <si>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</si>
  <si>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</si>
  <si>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</si>
  <si>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</si>
  <si>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</si>
  <si>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</si>
  <si>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</si>
  <si>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</si>
  <si>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</si>
  <si>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</si>
  <si>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</si>
  <si>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</si>
  <si>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</si>
  <si>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</si>
  <si>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</si>
  <si>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</si>
  <si>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</si>
  <si>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</si>
  <si>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</si>
  <si>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</si>
  <si>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</si>
  <si>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</si>
  <si>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</si>
  <si>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</si>
  <si>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</si>
  <si>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</si>
  <si>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</si>
  <si>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</si>
  <si>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</si>
  <si>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</si>
  <si>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</si>
  <si>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</si>
  <si>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</si>
  <si>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</si>
  <si>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</si>
  <si>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</si>
  <si>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</si>
  <si>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</si>
  <si>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</si>
  <si>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</si>
  <si>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</si>
  <si>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</si>
  <si>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</si>
  <si>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</si>
  <si>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</si>
  <si>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</si>
  <si>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</si>
  <si>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</si>
  <si>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</si>
  <si>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</si>
  <si>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</si>
  <si>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</si>
  <si>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</si>
  <si>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</si>
  <si>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</si>
  <si>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</si>
  <si>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</si>
  <si>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</si>
  <si>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</si>
  <si>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</si>
  <si>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</si>
  <si>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</si>
  <si>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</si>
  <si>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</si>
  <si>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</si>
  <si>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</si>
  <si>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</si>
  <si>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</si>
  <si>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</si>
  <si>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</si>
  <si>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</si>
  <si>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</si>
  <si>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</si>
  <si>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</si>
  <si>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</si>
  <si>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</si>
  <si>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</si>
  <si>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</si>
  <si>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</si>
  <si>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</si>
  <si>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</si>
  <si>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</si>
  <si>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</si>
  <si>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</si>
  <si>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</si>
  <si>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</si>
  <si>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</si>
  <si>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</si>
  <si>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</si>
  <si>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</si>
  <si>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</si>
  <si>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</si>
  <si>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</si>
  <si>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</si>
  <si>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</si>
  <si>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</si>
  <si>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</si>
  <si>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</si>
  <si>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</si>
  <si>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</si>
  <si>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</si>
  <si>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</si>
  <si>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</si>
  <si>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</si>
  <si>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</si>
  <si>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</si>
  <si>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</si>
  <si>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</si>
  <si>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</si>
  <si>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</si>
  <si>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</si>
  <si>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</si>
  <si>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</si>
  <si>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</si>
  <si>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</si>
  <si>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</si>
  <si>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</si>
  <si>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</si>
  <si>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</si>
  <si>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</si>
  <si>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</si>
  <si>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</si>
  <si>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</si>
  <si>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</si>
  <si>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</si>
  <si>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</si>
  <si>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</si>
  <si>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</si>
  <si>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</si>
  <si>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</si>
  <si>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</si>
  <si>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</si>
  <si>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</si>
  <si>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</si>
  <si>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</si>
  <si>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</si>
  <si>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</si>
  <si>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</si>
  <si>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</si>
  <si>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</si>
  <si>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</si>
  <si>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</si>
  <si>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</si>
  <si>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</si>
  <si>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</si>
  <si>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</si>
  <si>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</si>
  <si>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</si>
  <si>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</si>
  <si>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部分政府投资项目建设进度未达预期，按照“以慢补快”的原则，把不能支付的资金统筹调整至建设进度较快的重大项目上去，主要是调整至城乡社区支出科目。</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</si>
  <si>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</si>
  <si>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</si>
  <si>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</si>
  <si>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</si>
  <si>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</si>
  <si>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</si>
  <si>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</si>
  <si>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</si>
  <si>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</si>
  <si>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</si>
  <si>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</si>
  <si>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</si>
  <si>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</si>
  <si>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</si>
  <si>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</si>
  <si>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</si>
  <si>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</si>
  <si>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</si>
  <si>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</si>
  <si>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</si>
  <si>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</si>
  <si>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</si>
  <si>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</si>
  <si>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</si>
  <si>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</si>
  <si>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</si>
  <si>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</si>
  <si>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</si>
  <si>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</si>
  <si>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</si>
  <si>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</si>
  <si>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</si>
  <si>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</si>
  <si>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</si>
  <si>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</si>
  <si>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</si>
  <si>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</si>
  <si>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</si>
  <si>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</si>
  <si>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</si>
  <si>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</si>
  <si>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</si>
  <si>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</si>
  <si>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</si>
  <si>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</si>
  <si>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</si>
  <si>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</si>
  <si>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</si>
  <si>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</si>
  <si>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</si>
  <si>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</si>
  <si>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</si>
  <si>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</si>
  <si>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</si>
  <si>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</si>
  <si>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</si>
  <si>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</si>
  <si>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</si>
  <si>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</si>
  <si>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</si>
  <si>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</si>
  <si>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</si>
  <si>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</si>
  <si>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</si>
  <si>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</si>
  <si>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</si>
  <si>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</si>
  <si>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</si>
  <si>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</si>
  <si>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</si>
  <si>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主要是安排深盐路景观提升工程项目及盐田街道办拖车中转服务经费。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</si>
  <si>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</si>
  <si>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</si>
  <si>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</si>
  <si>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</si>
  <si>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</si>
  <si>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</si>
  <si>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</si>
  <si>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</si>
  <si>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</si>
  <si>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</si>
  <si>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</si>
  <si>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</si>
  <si>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</si>
  <si>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</si>
  <si>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</si>
  <si>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</si>
  <si>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</si>
  <si>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</si>
  <si>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</si>
  <si>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</si>
  <si>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</si>
  <si>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</si>
  <si>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</si>
  <si>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</si>
  <si>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</si>
  <si>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</si>
  <si>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</si>
  <si>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</si>
  <si>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</si>
  <si>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</si>
  <si>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</si>
  <si>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</si>
  <si>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</si>
  <si>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</si>
  <si>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</si>
  <si>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</si>
  <si>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</si>
  <si>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</si>
  <si>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</si>
  <si>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</si>
  <si>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</si>
  <si>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</si>
  <si>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</si>
  <si>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</si>
  <si>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</si>
  <si>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</si>
  <si>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</si>
  <si>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</si>
  <si>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</si>
  <si>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</si>
  <si>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</si>
  <si>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</si>
  <si>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</si>
  <si>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</si>
  <si>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</si>
  <si>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</si>
  <si>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</si>
  <si>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</si>
  <si>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</si>
  <si>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</si>
  <si>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</si>
  <si>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</si>
  <si>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</si>
  <si>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</si>
  <si>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</si>
  <si>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</si>
  <si>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</si>
  <si>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</si>
  <si>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</si>
  <si>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</si>
  <si>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</si>
  <si>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</si>
  <si>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</si>
  <si>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</si>
  <si>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</si>
  <si>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</si>
  <si>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</si>
  <si>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</si>
  <si>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</si>
  <si>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</si>
  <si>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</si>
  <si>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</si>
  <si>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</si>
  <si>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</si>
  <si>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</si>
  <si>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</si>
  <si>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</si>
  <si>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</si>
  <si>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</si>
  <si>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</si>
  <si>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</si>
  <si>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</si>
  <si>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</si>
  <si>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</si>
  <si>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</si>
  <si>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</si>
  <si>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</si>
  <si>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</si>
  <si>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</si>
  <si>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</si>
  <si>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</si>
  <si>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</si>
  <si>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</si>
  <si>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</si>
  <si>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</si>
  <si>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</si>
  <si>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</si>
  <si>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</si>
  <si>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</si>
  <si>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</si>
  <si>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</si>
  <si>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</si>
  <si>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</si>
  <si>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</si>
  <si>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</si>
  <si>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</si>
  <si>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主要是梅沙客运码头等交通运输项目进度较慢，资金予以统筹使用。</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</si>
  <si>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</si>
  <si>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</si>
  <si>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</si>
  <si>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</si>
  <si>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</si>
  <si>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</si>
  <si>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</si>
  <si>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</si>
  <si>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</si>
  <si>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</si>
  <si>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</si>
  <si>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</si>
  <si>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</si>
  <si>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</si>
  <si>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</si>
  <si>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</si>
  <si>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</si>
  <si>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</si>
  <si>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</si>
  <si>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</si>
  <si>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</si>
  <si>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</si>
  <si>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</si>
  <si>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</si>
  <si>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</si>
  <si>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</si>
  <si>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</si>
  <si>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</si>
  <si>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</si>
  <si>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</si>
  <si>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</si>
  <si>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</si>
  <si>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</si>
  <si>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</si>
  <si>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</si>
  <si>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</si>
  <si>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</si>
  <si>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</si>
  <si>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</si>
  <si>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</si>
  <si>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</si>
  <si>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</si>
  <si>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</si>
  <si>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</si>
  <si>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</si>
  <si>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</si>
  <si>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</si>
  <si>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</si>
  <si>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</si>
  <si>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</si>
  <si>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</si>
  <si>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</si>
  <si>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</si>
  <si>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</si>
  <si>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</si>
  <si>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</si>
  <si>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</si>
  <si>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</si>
  <si>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</si>
  <si>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</si>
  <si>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</si>
  <si>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</si>
  <si>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</si>
  <si>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</si>
  <si>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</si>
  <si>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</si>
  <si>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</si>
  <si>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</si>
  <si>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</si>
  <si>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</si>
  <si>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</si>
  <si>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</si>
  <si>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</si>
  <si>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</si>
  <si>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</si>
  <si>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</si>
  <si>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</si>
  <si>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</si>
  <si>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</si>
  <si>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</si>
  <si>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</si>
  <si>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</si>
  <si>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</si>
  <si>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</si>
  <si>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</si>
  <si>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</si>
  <si>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</si>
  <si>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</si>
  <si>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</si>
  <si>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</si>
  <si>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</si>
  <si>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</si>
  <si>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</si>
  <si>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</si>
  <si>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</si>
  <si>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</si>
  <si>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</si>
  <si>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</si>
  <si>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</si>
  <si>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</si>
  <si>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</si>
  <si>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</si>
  <si>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</si>
  <si>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</si>
  <si>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</si>
  <si>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</si>
  <si>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</si>
  <si>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</si>
  <si>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</si>
  <si>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</si>
  <si>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</si>
  <si>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</si>
  <si>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</si>
  <si>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</si>
  <si>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</si>
  <si>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</si>
  <si>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</si>
  <si>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</si>
  <si>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</si>
  <si>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</si>
  <si>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</si>
  <si>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</si>
  <si>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</si>
  <si>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</si>
  <si>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</si>
  <si>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</si>
  <si>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</si>
  <si>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</si>
  <si>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</si>
  <si>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</si>
  <si>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</si>
  <si>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</si>
  <si>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</si>
  <si>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</si>
  <si>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</si>
  <si>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</si>
  <si>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</si>
  <si>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</si>
  <si>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</si>
  <si>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</si>
  <si>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</si>
  <si>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</si>
  <si>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</si>
  <si>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</si>
  <si>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</si>
  <si>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</si>
  <si>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</si>
  <si>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</si>
  <si>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</si>
  <si>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</si>
  <si>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</si>
  <si>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</si>
  <si>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</si>
  <si>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</si>
  <si>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</si>
  <si>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</si>
  <si>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</si>
  <si>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</si>
  <si>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</si>
  <si>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</si>
  <si>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</si>
  <si>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</si>
  <si>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</si>
  <si>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</si>
  <si>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</si>
  <si>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</si>
  <si>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</si>
  <si>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</si>
  <si>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</si>
  <si>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</si>
  <si>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</si>
  <si>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</si>
  <si>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</si>
  <si>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</si>
  <si>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</si>
  <si>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</si>
  <si>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</si>
  <si>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</si>
  <si>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</si>
  <si>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</si>
  <si>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</si>
  <si>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</si>
  <si>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</si>
  <si>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</si>
  <si>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</si>
  <si>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</si>
  <si>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</si>
  <si>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</si>
  <si>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</si>
  <si>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</si>
  <si>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</si>
  <si>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</si>
  <si>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</si>
  <si>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</si>
  <si>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</si>
  <si>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</si>
  <si>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</si>
  <si>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</si>
  <si>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</si>
  <si>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</si>
  <si>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</si>
  <si>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</si>
  <si>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</si>
  <si>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</si>
  <si>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</si>
  <si>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</si>
  <si>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</si>
  <si>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</si>
  <si>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</si>
  <si>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</si>
  <si>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</si>
  <si>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</si>
  <si>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</si>
  <si>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</si>
  <si>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</si>
  <si>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</si>
  <si>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</si>
  <si>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</si>
  <si>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</si>
  <si>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</si>
  <si>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</si>
  <si>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</si>
  <si>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</si>
  <si>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</si>
  <si>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</si>
  <si>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</si>
  <si>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</si>
  <si>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</si>
  <si>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</si>
  <si>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</si>
  <si>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</si>
  <si>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</si>
  <si>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</si>
  <si>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</si>
  <si>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</si>
  <si>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</si>
  <si>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</si>
  <si>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</si>
  <si>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</si>
  <si>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</si>
  <si>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</si>
  <si>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</si>
  <si>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</si>
  <si>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</si>
  <si>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</si>
  <si>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</si>
  <si>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</si>
  <si>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</si>
  <si>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</si>
  <si>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</si>
  <si>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</si>
  <si>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</si>
  <si>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</si>
  <si>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</si>
  <si>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</si>
  <si>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</si>
  <si>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</si>
  <si>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</si>
  <si>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</si>
  <si>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</si>
  <si>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</si>
  <si>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</si>
  <si>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</si>
  <si>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</si>
  <si>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</si>
  <si>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</si>
  <si>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</si>
  <si>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</si>
  <si>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</si>
  <si>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</si>
  <si>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</si>
  <si>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</si>
  <si>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</si>
  <si>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</si>
  <si>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</si>
  <si>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</si>
  <si>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</si>
  <si>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</si>
  <si>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</si>
  <si>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</si>
  <si>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</si>
  <si>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</si>
  <si>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</si>
  <si>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</si>
  <si>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</si>
  <si>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</si>
  <si>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</si>
  <si>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</si>
  <si>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</si>
  <si>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</si>
  <si>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</si>
  <si>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</si>
  <si>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</si>
  <si>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</si>
  <si>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</si>
  <si>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</si>
  <si>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</si>
  <si>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</si>
  <si>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</si>
  <si>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</si>
  <si>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</si>
  <si>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</si>
  <si>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</si>
  <si>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</si>
  <si>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</si>
  <si>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</si>
  <si>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附表4</t>
  </si>
  <si>
    <t>2020年盐田区一般公共预算本级支出决算表</t>
  </si>
  <si>
    <t>附表5</t>
  </si>
  <si>
    <t>2020年盐田区本级一般公共预算支出经济分类决算表</t>
  </si>
  <si>
    <t>2020年决算数</t>
  </si>
  <si>
    <t>完成年初预算%</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</si>
  <si>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</si>
  <si>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</si>
  <si>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</si>
  <si>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</si>
  <si>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</si>
  <si>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</si>
  <si>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</si>
  <si>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</si>
  <si>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</si>
  <si>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</si>
  <si>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</si>
  <si>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</si>
  <si>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</si>
  <si>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</si>
  <si>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</si>
  <si>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</si>
  <si>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</si>
  <si>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</si>
  <si>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</si>
  <si>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</si>
  <si>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</si>
  <si>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</si>
  <si>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</si>
  <si>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</si>
  <si>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</si>
  <si>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</si>
  <si>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</si>
  <si>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</si>
  <si>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</si>
  <si>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</si>
  <si>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</si>
  <si>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</si>
  <si>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</si>
  <si>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</si>
  <si>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</si>
  <si>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</si>
  <si>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</si>
  <si>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</si>
  <si>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</si>
  <si>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</si>
  <si>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</si>
  <si>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</si>
  <si>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</si>
  <si>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</si>
  <si>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</si>
  <si>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</si>
  <si>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</si>
  <si>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</si>
  <si>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</si>
  <si>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</si>
  <si>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</si>
  <si>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</si>
  <si>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</si>
  <si>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</si>
  <si>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</si>
  <si>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</si>
  <si>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附表6</t>
  </si>
  <si>
    <t>2020年盐田区本级一般公共预算基本支出经济分类决算表</t>
  </si>
  <si>
    <t>附表7</t>
  </si>
  <si>
    <t>2020年盐田区一般公共预算税收返还和转移支付决算表</t>
  </si>
  <si>
    <t>预算科目</t>
  </si>
  <si>
    <t>一、上级补助收入</t>
  </si>
  <si>
    <t xml:space="preserve">  返还性收入</t>
  </si>
  <si>
    <t xml:space="preserve">  一般性转移支付收入</t>
  </si>
  <si>
    <t xml:space="preserve">  专项转移支付收入</t>
  </si>
  <si>
    <t>二、下级上解收入</t>
  </si>
  <si>
    <t xml:space="preserve">  体制上解收入</t>
  </si>
  <si>
    <t xml:space="preserve">  专项上解收入</t>
  </si>
  <si>
    <t>三、补助下级支出</t>
  </si>
  <si>
    <t xml:space="preserve">  返还性支出</t>
  </si>
  <si>
    <t xml:space="preserve">  一般性转移支付支出</t>
  </si>
  <si>
    <t xml:space="preserve">  专项转移支付支出</t>
  </si>
  <si>
    <t>四、上解上级支出</t>
  </si>
  <si>
    <t xml:space="preserve">  体制上解支出</t>
  </si>
  <si>
    <t xml:space="preserve">  专项上解支出</t>
  </si>
  <si>
    <t>备注：2020年，盐田区无对下级的财政转移支付资金。</t>
  </si>
  <si>
    <t>附表8</t>
  </si>
  <si>
    <t>2020年盐田区一般公共预算税收返还和转移支付分地区分项目决算表</t>
  </si>
  <si>
    <t>地区/项目</t>
  </si>
  <si>
    <t>2020年 决算数</t>
  </si>
  <si>
    <t>地区</t>
  </si>
  <si>
    <t>项目</t>
  </si>
  <si>
    <t>上级补助收入</t>
  </si>
  <si>
    <t>补助下级支出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</si>
  <si>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</si>
  <si>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</si>
  <si>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</si>
  <si>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</si>
  <si>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</si>
  <si>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</si>
  <si>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</si>
  <si>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</si>
  <si>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</si>
  <si>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</si>
  <si>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</si>
  <si>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</si>
  <si>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</si>
  <si>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</si>
  <si>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</si>
  <si>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</si>
  <si>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</si>
  <si>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</si>
  <si>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</si>
  <si>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</si>
  <si>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</si>
  <si>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</si>
  <si>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</si>
  <si>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</si>
  <si>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</si>
  <si>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</si>
  <si>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</si>
  <si>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</si>
  <si>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</si>
  <si>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</si>
  <si>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</si>
  <si>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</si>
  <si>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</si>
  <si>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</si>
  <si>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</si>
  <si>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</si>
  <si>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</si>
  <si>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</si>
  <si>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</si>
  <si>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</si>
  <si>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</si>
  <si>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</si>
  <si>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</si>
  <si>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</si>
  <si>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</si>
  <si>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</si>
  <si>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</si>
  <si>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</si>
  <si>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</si>
  <si>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</si>
  <si>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</si>
  <si>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</si>
  <si>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</si>
  <si>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</si>
  <si>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</si>
  <si>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</si>
  <si>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</si>
  <si>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</si>
  <si>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</si>
  <si>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</si>
  <si>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</si>
  <si>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</si>
  <si>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</si>
  <si>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</si>
  <si>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</si>
  <si>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</si>
  <si>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</si>
  <si>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</si>
  <si>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</si>
  <si>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</si>
  <si>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</si>
  <si>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</si>
  <si>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</si>
  <si>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</si>
  <si>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</si>
  <si>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</si>
  <si>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</si>
  <si>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</si>
  <si>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</si>
  <si>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</si>
  <si>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</si>
  <si>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</si>
  <si>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</si>
  <si>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</si>
  <si>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</si>
  <si>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</si>
  <si>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</si>
  <si>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</si>
  <si>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</si>
  <si>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</si>
  <si>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</si>
  <si>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</si>
  <si>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</si>
  <si>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</si>
  <si>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</si>
  <si>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</si>
  <si>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</si>
  <si>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</si>
  <si>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</si>
  <si>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</si>
  <si>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</si>
  <si>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</si>
  <si>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</si>
  <si>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</si>
  <si>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</si>
  <si>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附表9</t>
  </si>
  <si>
    <t>2020年盐田区地方政府一般债务限额及余额情况表</t>
  </si>
  <si>
    <t>预算数</t>
  </si>
  <si>
    <t>执行数</t>
  </si>
  <si>
    <t>一、2019年末地方政府一般债务余额实际数</t>
  </si>
  <si>
    <t>二、2020年末地方政府一般债务余额限额</t>
  </si>
  <si>
    <t>三、2020年地方政府一般债务发行额</t>
  </si>
  <si>
    <t xml:space="preserve">    中央转贷地方的国际金融组织和外国政府贷款</t>
  </si>
  <si>
    <t xml:space="preserve">    2020年地方政府一般债券发行额</t>
  </si>
  <si>
    <t>四、2020年地方政府一般债务还本额</t>
  </si>
  <si>
    <t>五、2020年末地方政府一般债务余额执行数</t>
  </si>
  <si>
    <t>第二部分：政府性基金决算表</t>
  </si>
  <si>
    <t>附表10</t>
  </si>
  <si>
    <t>2020年盐田区政府性基金收支决算总表</t>
  </si>
  <si>
    <t>科目</t>
  </si>
  <si>
    <t>完成调整
预算数%</t>
  </si>
  <si>
    <t>一、区级政府性基金收入</t>
  </si>
  <si>
    <t>一、区级政府性基金支出</t>
  </si>
  <si>
    <t>1.彩票公益金收入</t>
  </si>
  <si>
    <t>1.科学技术支出</t>
  </si>
  <si>
    <t>103015502体育彩票公益金收入</t>
  </si>
  <si>
    <t>2.文化旅游体育与传媒支出</t>
  </si>
  <si>
    <t>2.专项债券对应项目专项收入</t>
  </si>
  <si>
    <t>20707国家电影事业发展专项资金安排的支出</t>
  </si>
  <si>
    <t xml:space="preserve">103109998其他地方自行试点项目收益专项债券对应项目专项收入  </t>
  </si>
  <si>
    <t xml:space="preserve">    </t>
  </si>
  <si>
    <t>2070799 其他国家电影事业发展专项资金支出</t>
  </si>
  <si>
    <t>3.社会保障和就业支出</t>
  </si>
  <si>
    <t>4.节能环保支出</t>
  </si>
  <si>
    <t>5.城乡社区支出</t>
  </si>
  <si>
    <t>21208 国有土地使用权出让收入及对应专项债务收入安排的支出</t>
  </si>
  <si>
    <t>2120801 征地和拆迁补偿支出</t>
  </si>
  <si>
    <t>2120802 土地开发支出</t>
  </si>
  <si>
    <t>2120803 城市建设支出</t>
  </si>
  <si>
    <t>2120807 廉租住房支出</t>
  </si>
  <si>
    <t>2120811 公共租赁住房支出</t>
  </si>
  <si>
    <t>2120899 其他国有土地使用权出让收入安排的支出</t>
  </si>
  <si>
    <t>6.农林水支出</t>
  </si>
  <si>
    <t>7.交通运输支出</t>
  </si>
  <si>
    <t>8.资源勘探工业信息等支出</t>
  </si>
  <si>
    <t>9.金融支出</t>
  </si>
  <si>
    <t>10.其他支出</t>
  </si>
  <si>
    <t>22904其他政府性基金及对应专项债务收入安排的支出</t>
  </si>
  <si>
    <t xml:space="preserve">2290402其他地方自行试点项目收益专项债券收入安排的支出  </t>
  </si>
  <si>
    <t>22960彩票公益金安排的支出</t>
  </si>
  <si>
    <t>2296002用于社会福利的彩票公益金支出</t>
  </si>
  <si>
    <t>2296003用于体育事业的彩票公益金支出</t>
  </si>
  <si>
    <t>11.债务付息支出</t>
  </si>
  <si>
    <t>23204地方政府专项债务付息支出</t>
  </si>
  <si>
    <t>2320411国有土地使用权出让金债务付息支出</t>
  </si>
  <si>
    <t>2320498其他地方自行试点项目收益专项债券付息支出</t>
  </si>
  <si>
    <t>12.债券发行费用支出</t>
  </si>
  <si>
    <t xml:space="preserve">  23304地方政府专项债务发行费用支出</t>
  </si>
  <si>
    <t>2330498其他地方自行试点项目收益专项债券发行费用支出</t>
  </si>
  <si>
    <t>13.抗疫特别国债安排的支出</t>
  </si>
  <si>
    <t>23401基础设施建设</t>
  </si>
  <si>
    <t>2340109交通基础设施建设</t>
  </si>
  <si>
    <t>23402抗疫相关支出</t>
  </si>
  <si>
    <t>2340204援企稳岗补贴</t>
  </si>
  <si>
    <t>2340299其他抗疫相关支出</t>
  </si>
  <si>
    <t>三、债务转贷收入</t>
  </si>
  <si>
    <t>三、债务转贷支出</t>
  </si>
  <si>
    <t>地方政府专项债务转贷收入</t>
  </si>
  <si>
    <t>四、调出资金</t>
  </si>
  <si>
    <t>五、上年结余</t>
  </si>
  <si>
    <t>附表11</t>
  </si>
  <si>
    <t>2020年盐田区政府性基金收入决算表</t>
  </si>
  <si>
    <t>附表12</t>
  </si>
  <si>
    <t>2020年盐田区政府性基金支出决算表</t>
  </si>
  <si>
    <t>附表13</t>
  </si>
  <si>
    <t>2020年盐田区政府性基金本级支出决算表</t>
  </si>
  <si>
    <t>附表14</t>
  </si>
  <si>
    <t>2020年盐田区政府性基金转移支付决算表</t>
  </si>
  <si>
    <t>2019年决算数</t>
  </si>
  <si>
    <t>国有土地使用权出让收入及对应专项债务收入</t>
  </si>
  <si>
    <t>用于社会福利的彩票公益金支出</t>
  </si>
  <si>
    <t>福利彩票公益金收入</t>
  </si>
  <si>
    <t>用于体育事业的彩票公益金支出</t>
  </si>
  <si>
    <t>体育彩票公益金收入</t>
  </si>
  <si>
    <t>抗疫特别国债收入</t>
  </si>
  <si>
    <t>国家电影事业发展专项资金收入</t>
  </si>
  <si>
    <t>上级补助收入合计</t>
  </si>
  <si>
    <t>补助下级支出合计</t>
  </si>
  <si>
    <t>附表15</t>
  </si>
  <si>
    <t>2020年盐田区地方政府专项债务限额和余额情况决算表</t>
  </si>
  <si>
    <t>一、2019年末地方政府专项债务余额实际数</t>
  </si>
  <si>
    <t>二、2020年末地方政府专项债务余额限额</t>
  </si>
  <si>
    <t>三、2020年地方政府专项债务发行额</t>
  </si>
  <si>
    <t>四、2020年地方政府专项债务还本额</t>
  </si>
  <si>
    <t>五、2020年末地方政府专项债务余额执行数</t>
  </si>
  <si>
    <t>第三部分：国有资本经营决算表</t>
  </si>
  <si>
    <t>附表16</t>
  </si>
  <si>
    <t>2020年盐田区国有资本经营收入决算表</t>
  </si>
  <si>
    <t>一、区级国有资本经营预算收入合计</t>
  </si>
  <si>
    <t>1.利润收入</t>
  </si>
  <si>
    <t>103060118贸易企业利润收入</t>
  </si>
  <si>
    <t>103060120房地产企业利润收入</t>
  </si>
  <si>
    <t>103060134金融企业利润收入</t>
  </si>
  <si>
    <t>103060198其他国有资本经营预算企业利润收入</t>
  </si>
  <si>
    <t>2.股利、股息收入</t>
  </si>
  <si>
    <t>3.产权转让收入</t>
  </si>
  <si>
    <t>103060398其他国有资本经营预算企业产权转让收入</t>
  </si>
  <si>
    <t>4.清算收入</t>
  </si>
  <si>
    <t>5.其他国有资本经营预算收入</t>
  </si>
  <si>
    <t>1030698其他国有资本经营预算收入</t>
  </si>
  <si>
    <t>三、上年结余</t>
  </si>
  <si>
    <t>附表17</t>
  </si>
  <si>
    <t>2020年盐田区国有资本经营支出决算表</t>
  </si>
  <si>
    <t>一、区级国有资本经营预算支出合计</t>
  </si>
  <si>
    <t>1.解决历史遗留问题及改革成本支出</t>
  </si>
  <si>
    <t>2230199其他解决历史遗留问题及改革成本支出</t>
  </si>
  <si>
    <t>2.国有企业资本金注入</t>
  </si>
  <si>
    <t>2230299其他国有企业资本金注入</t>
  </si>
  <si>
    <t>3.国有企业政策性补贴</t>
  </si>
  <si>
    <t>4.金融国有资本经营预算支出</t>
  </si>
  <si>
    <t>5.其他国有资本经营预算支出</t>
  </si>
  <si>
    <t>2239901其他国有资本经营预算支出</t>
  </si>
  <si>
    <t>二、调出资金</t>
  </si>
  <si>
    <t>三、年终结余</t>
  </si>
  <si>
    <t>附表18</t>
  </si>
  <si>
    <t>2020年盐田区国有资本经营本级支出决算表</t>
  </si>
  <si>
    <t>附表19</t>
  </si>
  <si>
    <t>2020年盐田区国有资本经营转移支付决算表</t>
  </si>
  <si>
    <t>盐田</t>
  </si>
  <si>
    <t>国有企业退休人员社会化管理补助</t>
  </si>
  <si>
    <t>合计</t>
  </si>
  <si>
    <t>第四部分：社会保险基金决算表</t>
  </si>
  <si>
    <t>附表20</t>
  </si>
  <si>
    <t>2020年盐田区社会保险基金收入决算表</t>
  </si>
  <si>
    <t>企业职工基本
养老保险基金</t>
  </si>
  <si>
    <t>城乡居民基本
养老保险基金</t>
  </si>
  <si>
    <t>机关事业单位基
本养老保险基金</t>
  </si>
  <si>
    <t>城镇职工基本
医疗保险基金</t>
  </si>
  <si>
    <t>居民基本医
疗保险基金</t>
  </si>
  <si>
    <t>工伤保险
基金</t>
  </si>
  <si>
    <t>失业保险
基金</t>
  </si>
  <si>
    <t>生育保险
基金</t>
  </si>
  <si>
    <t>收入合计</t>
  </si>
  <si>
    <t>0</t>
  </si>
  <si>
    <t>其中：1.保险费收入</t>
  </si>
  <si>
    <t xml:space="preserve">    　2.投资收益</t>
  </si>
  <si>
    <t xml:space="preserve">    　3.财政补贴收入</t>
  </si>
  <si>
    <t xml:space="preserve">      4.其他收入</t>
  </si>
  <si>
    <t xml:space="preserve">      5.转移收入</t>
  </si>
  <si>
    <t>附表21</t>
  </si>
  <si>
    <t>2020年盐田区社会保险基金支出决算表</t>
  </si>
  <si>
    <t>一、支出合计</t>
  </si>
  <si>
    <t>其中：1.社会保险待遇支出</t>
  </si>
  <si>
    <t xml:space="preserve">      2.其他支出</t>
  </si>
  <si>
    <t xml:space="preserve">      3.转移支出</t>
  </si>
  <si>
    <t>二、本年收支结余</t>
  </si>
  <si>
    <t>三、年末滚存结余</t>
  </si>
  <si>
    <t>第五部分：地方政府债务情况决算表</t>
  </si>
  <si>
    <t>附表22</t>
  </si>
  <si>
    <t>2020年盐田区地方政府一般债务限额和余额情况表</t>
  </si>
  <si>
    <t>2020年末债务限额</t>
  </si>
  <si>
    <t>2020年新增债务限额</t>
  </si>
  <si>
    <t>2020年末债务余额</t>
  </si>
  <si>
    <t>2020年末债券余额平均年限
（单位：年）</t>
  </si>
  <si>
    <t>小计</t>
  </si>
  <si>
    <t>一般债务</t>
  </si>
  <si>
    <t>专项债务</t>
  </si>
  <si>
    <t>地方政府债券</t>
  </si>
  <si>
    <t>一般债券</t>
  </si>
  <si>
    <t>专项债券</t>
  </si>
  <si>
    <t>附表23</t>
  </si>
  <si>
    <t>2020年盐田区地方政府债务发行及还本付息明细表</t>
  </si>
  <si>
    <t>金额</t>
  </si>
  <si>
    <t>一、2020年地方政府债务发行决算数</t>
  </si>
  <si>
    <t xml:space="preserve">  其中：新增一般债券发行额</t>
  </si>
  <si>
    <t xml:space="preserve">       新增专项债券发行额</t>
  </si>
  <si>
    <t>二、2020年地方政府债务还本决算数</t>
  </si>
  <si>
    <t xml:space="preserve">  其中：一般债务</t>
  </si>
  <si>
    <t xml:space="preserve">        专项债务</t>
  </si>
  <si>
    <t>三、2020年地方政府债务付息决算数</t>
  </si>
  <si>
    <t>附表24</t>
  </si>
  <si>
    <t>2020年盐田区地方政府债券使用情况表</t>
  </si>
  <si>
    <t>项目名称</t>
  </si>
  <si>
    <t>项目领域</t>
  </si>
  <si>
    <t>项目实施单位</t>
  </si>
  <si>
    <t>债券性质</t>
  </si>
  <si>
    <t>债券收入规模</t>
  </si>
  <si>
    <t>发行时间
（年/月）</t>
  </si>
  <si>
    <t>盐田区小计</t>
  </si>
  <si>
    <t>盐田区环卫基地及配套工程</t>
  </si>
  <si>
    <t>垃圾处理（城镇）</t>
  </si>
  <si>
    <t>盐田区城管和综合执法局</t>
  </si>
  <si>
    <t>2020-04</t>
  </si>
  <si>
    <t>盐田区北山工业区配套宿舍工程</t>
  </si>
  <si>
    <t>其他保障性住房</t>
  </si>
  <si>
    <t>盐田区住房和建设局</t>
  </si>
  <si>
    <t>盐田区梅沙消防站</t>
  </si>
  <si>
    <t>其他</t>
  </si>
  <si>
    <t>盐田消防大队</t>
  </si>
  <si>
    <t>盐田区梅沙运动中心</t>
  </si>
  <si>
    <t>其他市政建设</t>
  </si>
  <si>
    <t>万科企业股份有限公司</t>
  </si>
  <si>
    <t>盐田区居民小区二次供水管网改造工程</t>
  </si>
  <si>
    <t>供水</t>
  </si>
  <si>
    <t>盐田区水务局</t>
  </si>
  <si>
    <t>盐田区海景二路一横七纵慢行交通品质提升景观绿化工程</t>
  </si>
  <si>
    <t>道路</t>
  </si>
  <si>
    <t>盐田区海桐文体公园（包括社区综合楼及周边道路）</t>
  </si>
  <si>
    <t>盐田区中小学建设工程等教育类项目</t>
  </si>
  <si>
    <t>义务教育</t>
  </si>
  <si>
    <t>盐田区教育局</t>
  </si>
  <si>
    <t>盐田区资源化利用环境园</t>
  </si>
  <si>
    <t>盐田区沙头角河桥梁及附属工程</t>
  </si>
  <si>
    <t>桥梁</t>
  </si>
  <si>
    <t>中英街管理局</t>
  </si>
  <si>
    <t>盐田区大梅沙村综合整治工程</t>
  </si>
  <si>
    <t>盐田区梅沙街道办事处</t>
  </si>
  <si>
    <t>盐田区人民医院传染病防控救治设施升级改造</t>
  </si>
  <si>
    <t>公共卫生设施</t>
  </si>
  <si>
    <t>盐田区人民医院</t>
  </si>
  <si>
    <t>2020-08</t>
  </si>
  <si>
    <t>盐田区人民医院医疗综合楼建设工程</t>
  </si>
  <si>
    <t>公立医院</t>
  </si>
  <si>
    <t>盐田区工务署</t>
  </si>
  <si>
    <t>2020-01</t>
  </si>
  <si>
    <t>2020-05</t>
  </si>
  <si>
    <t>盐田区盐田港拖车综合服务中心建设项目</t>
  </si>
  <si>
    <t>产业园区基础设施</t>
  </si>
  <si>
    <t>盐田区政府物业管理中心</t>
  </si>
  <si>
    <t>盐田区幼儿园建设项目</t>
  </si>
  <si>
    <t>学龄前教育</t>
  </si>
  <si>
    <t>盐田区人民医院医疗设备购置项目</t>
  </si>
  <si>
    <t>备注：此表数据统计时间截至2020年底。</t>
  </si>
</sst>
</file>

<file path=xl/styles.xml><?xml version="1.0" encoding="utf-8"?>
<styleSheet xmlns="http://schemas.openxmlformats.org/spreadsheetml/2006/main">
  <numFmts count="14">
    <numFmt numFmtId="176" formatCode="#,##0.00_ "/>
    <numFmt numFmtId="177" formatCode="#,##0.00_);[Red]\(#,##0.00\)"/>
    <numFmt numFmtId="44" formatCode="_ &quot;￥&quot;* #,##0.00_ ;_ &quot;￥&quot;* \-#,##0.00_ ;_ &quot;￥&quot;* &quot;-&quot;??_ ;_ @_ "/>
    <numFmt numFmtId="178" formatCode="#,##0_);[Red]\(#,##0\)"/>
    <numFmt numFmtId="43" formatCode="_ * #,##0.00_ ;_ * \-#,##0.00_ ;_ * &quot;-&quot;??_ ;_ @_ "/>
    <numFmt numFmtId="179" formatCode="0_ "/>
    <numFmt numFmtId="41" formatCode="_ * #,##0_ ;_ * \-#,##0_ ;_ * &quot;-&quot;_ ;_ @_ "/>
    <numFmt numFmtId="180" formatCode="0.0%"/>
    <numFmt numFmtId="181" formatCode="#,##0.000000"/>
    <numFmt numFmtId="182" formatCode="_ * #,##0_ ;_ * \-#,##0_ ;_ * &quot;-&quot;??_ ;_ @_ "/>
    <numFmt numFmtId="42" formatCode="_ &quot;￥&quot;* #,##0_ ;_ &quot;￥&quot;* \-#,##0_ ;_ &quot;￥&quot;* &quot;-&quot;_ ;_ @_ "/>
    <numFmt numFmtId="183" formatCode="#,##0_ "/>
    <numFmt numFmtId="184" formatCode="0.00_ "/>
    <numFmt numFmtId="185" formatCode="#,##0.0_ "/>
  </numFmts>
  <fonts count="86">
    <font>
      <sz val="12"/>
      <name val="宋体"/>
      <charset val="134"/>
    </font>
    <font>
      <sz val="11"/>
      <color theme="1"/>
      <name val="黑体"/>
      <charset val="134"/>
    </font>
    <font>
      <b/>
      <sz val="18"/>
      <name val="SimSun"/>
      <charset val="134"/>
    </font>
    <font>
      <sz val="10"/>
      <name val="SimSun"/>
      <charset val="134"/>
    </font>
    <font>
      <b/>
      <sz val="11"/>
      <name val="SimSun"/>
      <charset val="134"/>
    </font>
    <font>
      <b/>
      <sz val="10"/>
      <name val="CESI仿宋-GB2312"/>
      <charset val="134"/>
    </font>
    <font>
      <sz val="10"/>
      <name val="CESI仿宋-GB2312"/>
      <charset val="134"/>
    </font>
    <font>
      <sz val="11"/>
      <name val="CESI仿宋-GB2312"/>
      <charset val="134"/>
    </font>
    <font>
      <sz val="10"/>
      <color theme="1"/>
      <name val="宋体"/>
      <charset val="134"/>
      <scheme val="minor"/>
    </font>
    <font>
      <sz val="10"/>
      <color theme="1"/>
      <name val="CESI仿宋-GB2312"/>
      <charset val="134"/>
    </font>
    <font>
      <sz val="11"/>
      <color theme="1"/>
      <name val="宋体"/>
      <charset val="134"/>
      <scheme val="minor"/>
    </font>
    <font>
      <sz val="20"/>
      <color theme="1"/>
      <name val="宋体"/>
      <charset val="134"/>
      <scheme val="minor"/>
    </font>
    <font>
      <sz val="28"/>
      <name val="宋体"/>
      <charset val="134"/>
    </font>
    <font>
      <sz val="11"/>
      <name val="黑体"/>
      <charset val="134"/>
    </font>
    <font>
      <sz val="12"/>
      <name val="黑体"/>
      <charset val="134"/>
    </font>
    <font>
      <sz val="20"/>
      <name val="宋体"/>
      <charset val="134"/>
    </font>
    <font>
      <sz val="10"/>
      <name val="宋体"/>
      <charset val="134"/>
    </font>
    <font>
      <sz val="10"/>
      <name val="宋体"/>
      <charset val="134"/>
      <scheme val="minor"/>
    </font>
    <font>
      <sz val="18"/>
      <name val="黑体"/>
      <charset val="134"/>
    </font>
    <font>
      <sz val="11"/>
      <name val="宋体"/>
      <charset val="134"/>
    </font>
    <font>
      <b/>
      <sz val="14"/>
      <name val="宋体"/>
      <charset val="134"/>
    </font>
    <font>
      <sz val="14"/>
      <name val="宋体"/>
      <charset val="134"/>
    </font>
    <font>
      <b/>
      <sz val="10"/>
      <name val="宋体"/>
      <charset val="134"/>
    </font>
    <font>
      <b/>
      <sz val="12"/>
      <name val="宋体"/>
      <charset val="134"/>
    </font>
    <font>
      <b/>
      <sz val="11"/>
      <name val="仿宋_GB2312"/>
      <charset val="134"/>
    </font>
    <font>
      <sz val="11"/>
      <name val="仿宋_GB2312"/>
      <charset val="134"/>
    </font>
    <font>
      <sz val="18"/>
      <color theme="1"/>
      <name val="宋体"/>
      <charset val="134"/>
      <scheme val="minor"/>
    </font>
    <font>
      <b/>
      <sz val="11"/>
      <name val="宋体"/>
      <charset val="134"/>
    </font>
    <font>
      <sz val="10"/>
      <color indexed="8"/>
      <name val="仿宋_GB2312"/>
      <charset val="134"/>
    </font>
    <font>
      <sz val="10"/>
      <name val="仿宋_GB2312"/>
      <charset val="134"/>
    </font>
    <font>
      <b/>
      <sz val="10"/>
      <name val="仿宋_GB2312"/>
      <charset val="134"/>
    </font>
    <font>
      <sz val="12"/>
      <name val="仿宋_GB2312"/>
      <charset val="134"/>
    </font>
    <font>
      <sz val="20"/>
      <name val="宋体"/>
      <charset val="134"/>
      <scheme val="major"/>
    </font>
    <font>
      <sz val="18"/>
      <name val="宋体"/>
      <charset val="134"/>
    </font>
    <font>
      <b/>
      <sz val="8"/>
      <name val="仿宋_GB2312"/>
      <charset val="134"/>
    </font>
    <font>
      <sz val="8"/>
      <name val="仿宋_GB2312"/>
      <charset val="134"/>
    </font>
    <font>
      <sz val="8"/>
      <name val="宋体"/>
      <charset val="134"/>
    </font>
    <font>
      <sz val="16"/>
      <name val="黑体"/>
      <charset val="134"/>
    </font>
    <font>
      <sz val="12"/>
      <name val="CESI仿宋-GB2312"/>
      <charset val="134"/>
    </font>
    <font>
      <sz val="16"/>
      <color theme="1"/>
      <name val="宋体"/>
      <charset val="134"/>
      <scheme val="minor"/>
    </font>
    <font>
      <sz val="12"/>
      <color theme="1"/>
      <name val="黑体"/>
      <charset val="134"/>
    </font>
    <font>
      <sz val="12"/>
      <name val="CESI黑体-GB2312"/>
      <charset val="134"/>
    </font>
    <font>
      <sz val="10"/>
      <color indexed="8"/>
      <name val="宋体"/>
      <charset val="134"/>
    </font>
    <font>
      <sz val="12"/>
      <color theme="1"/>
      <name val="CESI黑体-GB2312"/>
      <charset val="134"/>
    </font>
    <font>
      <sz val="12"/>
      <name val="宋体"/>
      <charset val="134"/>
      <scheme val="minor"/>
    </font>
    <font>
      <b/>
      <sz val="10"/>
      <name val="宋体"/>
      <charset val="134"/>
      <scheme val="minor"/>
    </font>
    <font>
      <b/>
      <sz val="11"/>
      <color indexed="56"/>
      <name val="宋体"/>
      <charset val="134"/>
    </font>
    <font>
      <sz val="11"/>
      <color indexed="8"/>
      <name val="宋体"/>
      <charset val="134"/>
    </font>
    <font>
      <sz val="11"/>
      <color indexed="20"/>
      <name val="宋体"/>
      <charset val="134"/>
    </font>
    <font>
      <sz val="11"/>
      <color indexed="17"/>
      <name val="宋体"/>
      <charset val="134"/>
    </font>
    <font>
      <b/>
      <sz val="11"/>
      <color theme="3"/>
      <name val="宋体"/>
      <charset val="134"/>
      <scheme val="minor"/>
    </font>
    <font>
      <b/>
      <sz val="13"/>
      <color theme="3"/>
      <name val="宋体"/>
      <charset val="134"/>
      <scheme val="minor"/>
    </font>
    <font>
      <sz val="11"/>
      <color indexed="9"/>
      <name val="宋体"/>
      <charset val="134"/>
    </font>
    <font>
      <sz val="10"/>
      <name val="Arial"/>
      <charset val="134"/>
    </font>
    <font>
      <sz val="12"/>
      <color indexed="20"/>
      <name val="宋体"/>
      <charset val="134"/>
    </font>
    <font>
      <b/>
      <sz val="11"/>
      <color indexed="9"/>
      <name val="宋体"/>
      <charset val="134"/>
    </font>
    <font>
      <sz val="11"/>
      <color indexed="10"/>
      <name val="宋体"/>
      <charset val="134"/>
    </font>
    <font>
      <u/>
      <sz val="11"/>
      <color rgb="FF0000FF"/>
      <name val="宋体"/>
      <charset val="0"/>
      <scheme val="minor"/>
    </font>
    <font>
      <sz val="11"/>
      <color indexed="60"/>
      <name val="宋体"/>
      <charset val="134"/>
    </font>
    <font>
      <sz val="11"/>
      <color theme="0"/>
      <name val="宋体"/>
      <charset val="0"/>
      <scheme val="minor"/>
    </font>
    <font>
      <b/>
      <sz val="11"/>
      <color rgb="FFFA7D00"/>
      <name val="宋体"/>
      <charset val="0"/>
      <scheme val="minor"/>
    </font>
    <font>
      <b/>
      <sz val="11"/>
      <color rgb="FFFFFFFF"/>
      <name val="宋体"/>
      <charset val="0"/>
      <scheme val="minor"/>
    </font>
    <font>
      <b/>
      <sz val="11"/>
      <color indexed="52"/>
      <name val="宋体"/>
      <charset val="134"/>
    </font>
    <font>
      <u/>
      <sz val="11"/>
      <color rgb="FF800080"/>
      <name val="宋体"/>
      <charset val="0"/>
      <scheme val="minor"/>
    </font>
    <font>
      <b/>
      <sz val="18"/>
      <color indexed="56"/>
      <name val="宋体"/>
      <charset val="134"/>
    </font>
    <font>
      <sz val="11"/>
      <color theme="1"/>
      <name val="宋体"/>
      <charset val="0"/>
      <scheme val="minor"/>
    </font>
    <font>
      <b/>
      <sz val="15"/>
      <color indexed="56"/>
      <name val="宋体"/>
      <charset val="134"/>
    </font>
    <font>
      <b/>
      <sz val="18"/>
      <color theme="3"/>
      <name val="宋体"/>
      <charset val="134"/>
      <scheme val="minor"/>
    </font>
    <font>
      <sz val="12"/>
      <name val="Times New Roman"/>
      <charset val="134"/>
    </font>
    <font>
      <sz val="11"/>
      <color rgb="FF006100"/>
      <name val="宋体"/>
      <charset val="0"/>
      <scheme val="minor"/>
    </font>
    <font>
      <sz val="11"/>
      <color indexed="52"/>
      <name val="宋体"/>
      <charset val="134"/>
    </font>
    <font>
      <sz val="11"/>
      <color rgb="FF3F3F76"/>
      <name val="宋体"/>
      <charset val="0"/>
      <scheme val="minor"/>
    </font>
    <font>
      <b/>
      <sz val="11"/>
      <color rgb="FF3F3F3F"/>
      <name val="宋体"/>
      <charset val="0"/>
      <scheme val="minor"/>
    </font>
    <font>
      <b/>
      <sz val="13"/>
      <color indexed="56"/>
      <name val="宋体"/>
      <charset val="134"/>
    </font>
    <font>
      <i/>
      <sz val="11"/>
      <color rgb="FF7F7F7F"/>
      <name val="宋体"/>
      <charset val="0"/>
      <scheme val="minor"/>
    </font>
    <font>
      <b/>
      <sz val="15"/>
      <color theme="3"/>
      <name val="宋体"/>
      <charset val="134"/>
      <scheme val="minor"/>
    </font>
    <font>
      <sz val="11"/>
      <color rgb="FFFA7D00"/>
      <name val="宋体"/>
      <charset val="0"/>
      <scheme val="minor"/>
    </font>
    <font>
      <sz val="11"/>
      <color rgb="FFFF0000"/>
      <name val="宋体"/>
      <charset val="0"/>
      <scheme val="minor"/>
    </font>
    <font>
      <sz val="12"/>
      <color indexed="17"/>
      <name val="宋体"/>
      <charset val="134"/>
    </font>
    <font>
      <sz val="11"/>
      <color indexed="62"/>
      <name val="宋体"/>
      <charset val="134"/>
    </font>
    <font>
      <b/>
      <sz val="11"/>
      <color theme="1"/>
      <name val="宋体"/>
      <charset val="0"/>
      <scheme val="minor"/>
    </font>
    <font>
      <sz val="11"/>
      <color rgb="FF9C0006"/>
      <name val="宋体"/>
      <charset val="0"/>
      <scheme val="minor"/>
    </font>
    <font>
      <sz val="11"/>
      <color rgb="FF9C6500"/>
      <name val="宋体"/>
      <charset val="0"/>
      <scheme val="minor"/>
    </font>
    <font>
      <i/>
      <sz val="11"/>
      <color indexed="23"/>
      <name val="宋体"/>
      <charset val="134"/>
    </font>
    <font>
      <b/>
      <sz val="11"/>
      <color indexed="8"/>
      <name val="宋体"/>
      <charset val="134"/>
    </font>
    <font>
      <b/>
      <sz val="11"/>
      <color indexed="63"/>
      <name val="宋体"/>
      <charset val="134"/>
    </font>
  </fonts>
  <fills count="56">
    <fill>
      <patternFill patternType="none"/>
    </fill>
    <fill>
      <patternFill patternType="gray125"/>
    </fill>
    <fill>
      <patternFill patternType="mediumGray">
        <fgColor indexed="9"/>
      </patternFill>
    </fill>
    <fill>
      <patternFill patternType="solid">
        <fgColor indexed="11"/>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indexed="55"/>
        <bgColor indexed="64"/>
      </patternFill>
    </fill>
    <fill>
      <patternFill patternType="solid">
        <fgColor indexed="36"/>
        <bgColor indexed="64"/>
      </patternFill>
    </fill>
    <fill>
      <patternFill patternType="solid">
        <fgColor indexed="43"/>
        <bgColor indexed="64"/>
      </patternFill>
    </fill>
    <fill>
      <patternFill patternType="solid">
        <fgColor theme="8"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rgb="FFA5A5A5"/>
        <bgColor indexed="64"/>
      </patternFill>
    </fill>
    <fill>
      <patternFill patternType="solid">
        <fgColor indexed="22"/>
        <bgColor indexed="64"/>
      </patternFill>
    </fill>
    <fill>
      <patternFill patternType="solid">
        <fgColor indexed="4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indexed="29"/>
        <bgColor indexed="64"/>
      </patternFill>
    </fill>
    <fill>
      <patternFill patternType="solid">
        <fgColor theme="6" tint="0.399975585192419"/>
        <bgColor indexed="64"/>
      </patternFill>
    </fill>
    <fill>
      <patternFill patternType="solid">
        <fgColor indexed="30"/>
        <bgColor indexed="64"/>
      </patternFill>
    </fill>
    <fill>
      <patternFill patternType="solid">
        <fgColor indexed="51"/>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rgb="FFC6EFCE"/>
        <bgColor indexed="64"/>
      </patternFill>
    </fill>
    <fill>
      <patternFill patternType="solid">
        <fgColor indexed="57"/>
        <bgColor indexed="64"/>
      </patternFill>
    </fill>
    <fill>
      <patternFill patternType="solid">
        <fgColor theme="5" tint="0.599993896298105"/>
        <bgColor indexed="64"/>
      </patternFill>
    </fill>
    <fill>
      <patternFill patternType="solid">
        <fgColor rgb="FFFFCC9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indexed="46"/>
        <bgColor indexed="64"/>
      </patternFill>
    </fill>
    <fill>
      <patternFill patternType="solid">
        <fgColor indexed="62"/>
        <bgColor indexed="64"/>
      </patternFill>
    </fill>
    <fill>
      <patternFill patternType="solid">
        <fgColor rgb="FFFFFFCC"/>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indexed="52"/>
        <bgColor indexed="64"/>
      </patternFill>
    </fill>
    <fill>
      <patternFill patternType="solid">
        <fgColor theme="7"/>
        <bgColor indexed="64"/>
      </patternFill>
    </fill>
    <fill>
      <patternFill patternType="solid">
        <fgColor indexed="26"/>
        <bgColor indexed="64"/>
      </patternFill>
    </fill>
    <fill>
      <patternFill patternType="solid">
        <fgColor indexed="47"/>
        <bgColor indexed="64"/>
      </patternFill>
    </fill>
    <fill>
      <patternFill patternType="solid">
        <fgColor theme="4"/>
        <bgColor indexed="64"/>
      </patternFill>
    </fill>
    <fill>
      <patternFill patternType="solid">
        <fgColor indexed="31"/>
        <bgColor indexed="64"/>
      </patternFill>
    </fill>
    <fill>
      <patternFill patternType="solid">
        <fgColor theme="4" tint="0.799981688894314"/>
        <bgColor indexed="64"/>
      </patternFill>
    </fill>
    <fill>
      <patternFill patternType="solid">
        <fgColor indexed="49"/>
        <bgColor indexed="64"/>
      </patternFill>
    </fill>
    <fill>
      <patternFill patternType="solid">
        <fgColor indexed="53"/>
        <bgColor indexed="64"/>
      </patternFill>
    </fill>
    <fill>
      <patternFill patternType="solid">
        <fgColor theme="6" tint="0.799981688894314"/>
        <bgColor indexed="64"/>
      </patternFill>
    </fill>
    <fill>
      <patternFill patternType="solid">
        <fgColor indexed="27"/>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81688894314"/>
        <bgColor indexed="64"/>
      </patternFill>
    </fill>
    <fill>
      <patternFill patternType="solid">
        <fgColor rgb="FFFFEB9C"/>
        <bgColor indexed="64"/>
      </patternFill>
    </fill>
    <fill>
      <patternFill patternType="solid">
        <fgColor theme="7" tint="0.399975585192419"/>
        <bgColor indexed="64"/>
      </patternFill>
    </fill>
  </fills>
  <borders count="25">
    <border>
      <left/>
      <right/>
      <top/>
      <bottom/>
      <diagonal/>
    </border>
    <border>
      <left style="thin">
        <color auto="true"/>
      </left>
      <right style="thin">
        <color auto="true"/>
      </right>
      <top style="thin">
        <color auto="true"/>
      </top>
      <bottom style="thin">
        <color auto="true"/>
      </bottom>
      <diagonal/>
    </border>
    <border>
      <left/>
      <right/>
      <top/>
      <bottom style="thin">
        <color auto="true"/>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indexed="8"/>
      </right>
      <top style="thin">
        <color indexed="8"/>
      </top>
      <bottom style="thin">
        <color indexed="8"/>
      </bottom>
      <diagonal/>
    </border>
    <border>
      <left/>
      <right style="thin">
        <color auto="true"/>
      </right>
      <top/>
      <bottom style="thin">
        <color auto="true"/>
      </bottom>
      <diagonal/>
    </border>
    <border>
      <left style="thin">
        <color auto="true"/>
      </left>
      <right/>
      <top style="thin">
        <color auto="true"/>
      </top>
      <bottom style="thin">
        <color auto="true"/>
      </bottom>
      <diagonal/>
    </border>
    <border>
      <left/>
      <right/>
      <top/>
      <bottom style="medium">
        <color theme="4"/>
      </bottom>
      <diagonal/>
    </border>
    <border>
      <left style="double">
        <color indexed="63"/>
      </left>
      <right style="double">
        <color indexed="63"/>
      </right>
      <top style="double">
        <color indexed="63"/>
      </top>
      <bottom style="double">
        <color indexed="63"/>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right/>
      <top/>
      <bottom style="medium">
        <color theme="4" tint="0.499984740745262"/>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right/>
      <top/>
      <bottom style="thick">
        <color indexed="2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indexed="22"/>
      </left>
      <right style="thin">
        <color indexed="22"/>
      </right>
      <top style="thin">
        <color indexed="22"/>
      </top>
      <bottom style="thin">
        <color indexed="22"/>
      </bottom>
      <diagonal/>
    </border>
    <border>
      <left/>
      <right/>
      <top style="thin">
        <color theme="4"/>
      </top>
      <bottom style="double">
        <color theme="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52">
    <xf numFmtId="0" fontId="0" fillId="0" borderId="0">
      <alignment vertical="center"/>
    </xf>
    <xf numFmtId="0" fontId="16" fillId="0" borderId="0"/>
    <xf numFmtId="0" fontId="48" fillId="4" borderId="0" applyNumberFormat="false" applyBorder="false" applyAlignment="false" applyProtection="false">
      <alignment vertical="center"/>
    </xf>
    <xf numFmtId="0" fontId="52" fillId="20" borderId="0" applyNumberFormat="false" applyBorder="false" applyAlignment="false" applyProtection="false">
      <alignment vertical="center"/>
    </xf>
    <xf numFmtId="0" fontId="48" fillId="4" borderId="0" applyNumberFormat="false" applyBorder="false" applyAlignment="false" applyProtection="false">
      <alignment vertical="center"/>
    </xf>
    <xf numFmtId="0" fontId="0" fillId="0" borderId="0">
      <alignment vertical="center"/>
    </xf>
    <xf numFmtId="0" fontId="46" fillId="0" borderId="15" applyNumberFormat="false" applyFill="false" applyAlignment="false" applyProtection="false">
      <alignment vertical="center"/>
    </xf>
    <xf numFmtId="0" fontId="47" fillId="15" borderId="0" applyNumberFormat="false" applyBorder="false" applyAlignment="false" applyProtection="false">
      <alignment vertical="center"/>
    </xf>
    <xf numFmtId="0" fontId="0" fillId="0" borderId="0">
      <alignment vertical="center"/>
    </xf>
    <xf numFmtId="43" fontId="47" fillId="0" borderId="0" applyFont="false" applyFill="false" applyBorder="false" applyAlignment="false" applyProtection="false">
      <alignment vertical="center"/>
    </xf>
    <xf numFmtId="0" fontId="49" fillId="5" borderId="0" applyNumberFormat="false" applyBorder="false" applyAlignment="false" applyProtection="false">
      <alignment vertical="center"/>
    </xf>
    <xf numFmtId="0" fontId="47" fillId="23" borderId="0" applyNumberFormat="false" applyBorder="false" applyAlignment="false" applyProtection="false">
      <alignment vertical="center"/>
    </xf>
    <xf numFmtId="0" fontId="0" fillId="0" borderId="0">
      <alignment vertical="center"/>
    </xf>
    <xf numFmtId="0" fontId="47" fillId="5" borderId="0" applyNumberFormat="false" applyBorder="false" applyAlignment="false" applyProtection="false">
      <alignment vertical="center"/>
    </xf>
    <xf numFmtId="0" fontId="47" fillId="0" borderId="0">
      <alignment vertical="center"/>
    </xf>
    <xf numFmtId="0" fontId="0" fillId="0" borderId="0"/>
    <xf numFmtId="9" fontId="0" fillId="0" borderId="0" applyFont="false" applyFill="false" applyBorder="false" applyAlignment="false" applyProtection="false">
      <alignment vertical="center"/>
    </xf>
    <xf numFmtId="0" fontId="0" fillId="0" borderId="0"/>
    <xf numFmtId="0" fontId="49" fillId="5" borderId="0" applyNumberFormat="false" applyBorder="false" applyAlignment="false" applyProtection="false">
      <alignment vertical="center"/>
    </xf>
    <xf numFmtId="0" fontId="65" fillId="17" borderId="0" applyNumberFormat="false" applyBorder="false" applyAlignment="false" applyProtection="false">
      <alignment vertical="center"/>
    </xf>
    <xf numFmtId="43" fontId="47" fillId="0" borderId="0" applyFont="false" applyFill="false" applyBorder="false" applyAlignment="false" applyProtection="false">
      <alignment vertical="center"/>
    </xf>
    <xf numFmtId="0" fontId="52" fillId="3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59" fillId="26" borderId="0" applyNumberFormat="false" applyBorder="false" applyAlignment="false" applyProtection="false">
      <alignment vertical="center"/>
    </xf>
    <xf numFmtId="0" fontId="47" fillId="4" borderId="0" applyNumberFormat="false" applyBorder="false" applyAlignment="false" applyProtection="false">
      <alignment vertical="center"/>
    </xf>
    <xf numFmtId="0" fontId="65" fillId="31" borderId="0" applyNumberFormat="false" applyBorder="false" applyAlignment="false" applyProtection="false">
      <alignment vertical="center"/>
    </xf>
    <xf numFmtId="0" fontId="65" fillId="32" borderId="0" applyNumberFormat="false" applyBorder="false" applyAlignment="false" applyProtection="false">
      <alignment vertical="center"/>
    </xf>
    <xf numFmtId="0" fontId="59" fillId="40" borderId="0" applyNumberFormat="false" applyBorder="false" applyAlignment="false" applyProtection="false">
      <alignment vertical="center"/>
    </xf>
    <xf numFmtId="0" fontId="10" fillId="0" borderId="0">
      <alignment vertical="center"/>
    </xf>
    <xf numFmtId="43" fontId="0" fillId="0" borderId="0" applyFont="false" applyFill="false" applyBorder="false" applyAlignment="false" applyProtection="false">
      <alignment vertical="center"/>
    </xf>
    <xf numFmtId="0" fontId="62" fillId="14" borderId="12" applyNumberFormat="false" applyAlignment="false" applyProtection="false">
      <alignment vertical="center"/>
    </xf>
    <xf numFmtId="0" fontId="59" fillId="19" borderId="0" applyNumberFormat="false" applyBorder="false" applyAlignment="false" applyProtection="false">
      <alignment vertical="center"/>
    </xf>
    <xf numFmtId="0" fontId="65" fillId="37" borderId="0" applyNumberFormat="false" applyBorder="false" applyAlignment="false" applyProtection="false">
      <alignment vertical="center"/>
    </xf>
    <xf numFmtId="0" fontId="52" fillId="22" borderId="0" applyNumberFormat="false" applyBorder="false" applyAlignment="false" applyProtection="false">
      <alignment vertical="center"/>
    </xf>
    <xf numFmtId="0" fontId="59" fillId="18" borderId="0" applyNumberFormat="false" applyBorder="false" applyAlignment="false" applyProtection="false">
      <alignment vertical="center"/>
    </xf>
    <xf numFmtId="0" fontId="59" fillId="38" borderId="0" applyNumberFormat="false" applyBorder="false" applyAlignment="false" applyProtection="false">
      <alignment vertical="center"/>
    </xf>
    <xf numFmtId="0" fontId="49" fillId="5" borderId="0" applyNumberFormat="false" applyBorder="false" applyAlignment="false" applyProtection="false">
      <alignment vertical="center"/>
    </xf>
    <xf numFmtId="0" fontId="59" fillId="10" borderId="0" applyNumberFormat="false" applyBorder="false" applyAlignment="false" applyProtection="false">
      <alignment vertical="center"/>
    </xf>
    <xf numFmtId="0" fontId="47" fillId="15" borderId="0" applyNumberFormat="false" applyBorder="false" applyAlignment="false" applyProtection="false">
      <alignment vertical="center"/>
    </xf>
    <xf numFmtId="0" fontId="65" fillId="29" borderId="0" applyNumberFormat="false" applyBorder="false" applyAlignment="false" applyProtection="false">
      <alignment vertical="center"/>
    </xf>
    <xf numFmtId="0" fontId="47" fillId="42" borderId="0" applyNumberFormat="false" applyBorder="false" applyAlignment="false" applyProtection="false">
      <alignment vertical="center"/>
    </xf>
    <xf numFmtId="43" fontId="10" fillId="0" borderId="0" applyFont="false" applyFill="false" applyBorder="false" applyAlignment="false" applyProtection="false">
      <alignment vertical="center"/>
    </xf>
    <xf numFmtId="0" fontId="65" fillId="16" borderId="0" applyNumberFormat="false" applyBorder="false" applyAlignment="false" applyProtection="false">
      <alignment vertical="center"/>
    </xf>
    <xf numFmtId="0" fontId="52" fillId="47" borderId="0" applyNumberFormat="false" applyBorder="false" applyAlignment="false" applyProtection="false">
      <alignment vertical="center"/>
    </xf>
    <xf numFmtId="0" fontId="65" fillId="25" borderId="0" applyNumberFormat="false" applyBorder="false" applyAlignment="false" applyProtection="false">
      <alignment vertical="center"/>
    </xf>
    <xf numFmtId="0" fontId="49" fillId="5" borderId="0" applyNumberFormat="false" applyBorder="false" applyAlignment="false" applyProtection="false">
      <alignment vertical="center"/>
    </xf>
    <xf numFmtId="0" fontId="52" fillId="28" borderId="0" applyNumberFormat="false" applyBorder="false" applyAlignment="false" applyProtection="false">
      <alignment vertical="center"/>
    </xf>
    <xf numFmtId="0" fontId="67" fillId="0" borderId="0" applyNumberFormat="false" applyFill="false" applyBorder="false" applyAlignment="false" applyProtection="false">
      <alignment vertical="center"/>
    </xf>
    <xf numFmtId="0" fontId="64" fillId="0" borderId="0" applyNumberFormat="false" applyFill="false" applyBorder="false" applyAlignment="false" applyProtection="false">
      <alignment vertical="center"/>
    </xf>
    <xf numFmtId="0" fontId="63" fillId="0" borderId="0" applyNumberFormat="false" applyFill="false" applyBorder="false" applyAlignment="false" applyProtection="false">
      <alignment vertical="center"/>
    </xf>
    <xf numFmtId="0" fontId="50" fillId="0" borderId="13" applyNumberFormat="false" applyFill="false" applyAlignment="false" applyProtection="false">
      <alignment vertical="center"/>
    </xf>
    <xf numFmtId="0" fontId="61" fillId="13" borderId="11" applyNumberFormat="false" applyAlignment="false" applyProtection="false">
      <alignment vertical="center"/>
    </xf>
    <xf numFmtId="0" fontId="10" fillId="0" borderId="0">
      <alignment vertical="center"/>
    </xf>
    <xf numFmtId="0" fontId="71" fillId="30" borderId="10" applyNumberFormat="false" applyAlignment="false" applyProtection="false">
      <alignment vertical="center"/>
    </xf>
    <xf numFmtId="0" fontId="0" fillId="0" borderId="0">
      <alignment vertical="center"/>
    </xf>
    <xf numFmtId="0" fontId="48" fillId="4" borderId="0" applyNumberFormat="false" applyBorder="false" applyAlignment="false" applyProtection="false">
      <alignment vertical="center"/>
    </xf>
    <xf numFmtId="0" fontId="58" fillId="9" borderId="0" applyNumberFormat="false" applyBorder="false" applyAlignment="false" applyProtection="false">
      <alignment vertical="center"/>
    </xf>
    <xf numFmtId="0" fontId="0" fillId="0" borderId="0"/>
    <xf numFmtId="0" fontId="57" fillId="0" borderId="0" applyNumberFormat="false" applyFill="false" applyBorder="false" applyAlignment="false" applyProtection="false">
      <alignment vertical="center"/>
    </xf>
    <xf numFmtId="0" fontId="72" fillId="11" borderId="17" applyNumberFormat="false" applyAlignment="false" applyProtection="false">
      <alignment vertical="center"/>
    </xf>
    <xf numFmtId="0" fontId="65" fillId="33" borderId="0" applyNumberFormat="false" applyBorder="false" applyAlignment="false" applyProtection="false">
      <alignment vertical="center"/>
    </xf>
    <xf numFmtId="0" fontId="65" fillId="48" borderId="0" applyNumberFormat="false" applyBorder="false" applyAlignment="false" applyProtection="false">
      <alignment vertical="center"/>
    </xf>
    <xf numFmtId="42" fontId="10" fillId="0" borderId="0" applyFont="false" applyFill="false" applyBorder="false" applyAlignment="false" applyProtection="false">
      <alignment vertical="center"/>
    </xf>
    <xf numFmtId="0" fontId="47" fillId="34" borderId="0" applyNumberFormat="false" applyBorder="false" applyAlignment="false" applyProtection="false">
      <alignment vertical="center"/>
    </xf>
    <xf numFmtId="0" fontId="74" fillId="0" borderId="0" applyNumberFormat="false" applyFill="false" applyBorder="false" applyAlignment="false" applyProtection="false">
      <alignment vertical="center"/>
    </xf>
    <xf numFmtId="0" fontId="75" fillId="0" borderId="8" applyNumberFormat="false" applyFill="false" applyAlignment="false" applyProtection="false">
      <alignment vertical="center"/>
    </xf>
    <xf numFmtId="0" fontId="10" fillId="36" borderId="19" applyNumberFormat="false" applyFont="false" applyAlignment="false" applyProtection="false">
      <alignment vertical="center"/>
    </xf>
    <xf numFmtId="0" fontId="76" fillId="0" borderId="20" applyNumberFormat="false" applyFill="false" applyAlignment="false" applyProtection="false">
      <alignment vertical="center"/>
    </xf>
    <xf numFmtId="41" fontId="10" fillId="0" borderId="0" applyFont="false" applyFill="false" applyBorder="false" applyAlignment="false" applyProtection="false">
      <alignment vertical="center"/>
    </xf>
    <xf numFmtId="0" fontId="0" fillId="0" borderId="0"/>
    <xf numFmtId="0" fontId="69" fillId="27" borderId="0" applyNumberFormat="false" applyBorder="false" applyAlignment="false" applyProtection="false">
      <alignment vertical="center"/>
    </xf>
    <xf numFmtId="0" fontId="78" fillId="5" borderId="0" applyNumberFormat="false" applyBorder="false" applyAlignment="false" applyProtection="false">
      <alignment vertical="center"/>
    </xf>
    <xf numFmtId="0" fontId="10" fillId="0" borderId="0">
      <alignment vertical="center"/>
    </xf>
    <xf numFmtId="0" fontId="52" fillId="8" borderId="0" applyNumberFormat="false" applyBorder="false" applyAlignment="false" applyProtection="false">
      <alignment vertical="center"/>
    </xf>
    <xf numFmtId="44" fontId="10" fillId="0" borderId="0" applyFont="false" applyFill="false" applyBorder="false" applyAlignment="false" applyProtection="false">
      <alignment vertical="center"/>
    </xf>
    <xf numFmtId="0" fontId="10" fillId="0" borderId="0">
      <alignment vertical="center"/>
    </xf>
    <xf numFmtId="0" fontId="60" fillId="11" borderId="10" applyNumberFormat="false" applyAlignment="false" applyProtection="false">
      <alignment vertical="center"/>
    </xf>
    <xf numFmtId="43" fontId="0" fillId="0" borderId="0" applyFont="false" applyFill="false" applyBorder="false" applyAlignment="false" applyProtection="false">
      <alignment vertical="center"/>
    </xf>
    <xf numFmtId="0" fontId="79" fillId="42" borderId="12" applyNumberFormat="false" applyAlignment="false" applyProtection="false">
      <alignment vertical="center"/>
    </xf>
    <xf numFmtId="9" fontId="0" fillId="0" borderId="0" applyFont="false" applyFill="false" applyBorder="false" applyAlignment="false" applyProtection="false">
      <alignment vertical="center"/>
    </xf>
    <xf numFmtId="0" fontId="0" fillId="0" borderId="0">
      <alignment vertical="center"/>
    </xf>
    <xf numFmtId="0" fontId="49" fillId="5" borderId="0" applyNumberFormat="false" applyBorder="false" applyAlignment="false" applyProtection="false">
      <alignment vertical="center"/>
    </xf>
    <xf numFmtId="0" fontId="73" fillId="0" borderId="18" applyNumberFormat="false" applyFill="false" applyAlignment="false" applyProtection="false">
      <alignment vertical="center"/>
    </xf>
    <xf numFmtId="0" fontId="47" fillId="0" borderId="0">
      <alignment vertical="center"/>
    </xf>
    <xf numFmtId="0" fontId="47" fillId="44" borderId="0" applyNumberFormat="false" applyBorder="false" applyAlignment="false" applyProtection="false">
      <alignment vertical="center"/>
    </xf>
    <xf numFmtId="0" fontId="65" fillId="45" borderId="0" applyNumberFormat="false" applyBorder="false" applyAlignment="false" applyProtection="false">
      <alignment vertical="center"/>
    </xf>
    <xf numFmtId="0" fontId="0" fillId="0" borderId="0"/>
    <xf numFmtId="0" fontId="52" fillId="46" borderId="0" applyNumberFormat="false" applyBorder="false" applyAlignment="false" applyProtection="false">
      <alignment vertical="center"/>
    </xf>
    <xf numFmtId="0" fontId="0" fillId="0" borderId="0">
      <alignment vertical="center"/>
    </xf>
    <xf numFmtId="0" fontId="59" fillId="50" borderId="0" applyNumberFormat="false" applyBorder="false" applyAlignment="false" applyProtection="false">
      <alignment vertical="center"/>
    </xf>
    <xf numFmtId="0" fontId="80" fillId="0" borderId="22" applyNumberFormat="false" applyFill="false" applyAlignment="false" applyProtection="false">
      <alignment vertical="center"/>
    </xf>
    <xf numFmtId="0" fontId="59" fillId="51" borderId="0" applyNumberFormat="false" applyBorder="false" applyAlignment="false" applyProtection="false">
      <alignment vertical="center"/>
    </xf>
    <xf numFmtId="0" fontId="81" fillId="52" borderId="0" applyNumberFormat="false" applyBorder="false" applyAlignment="false" applyProtection="false">
      <alignment vertical="center"/>
    </xf>
    <xf numFmtId="9" fontId="47" fillId="0" borderId="0" applyFont="false" applyFill="false" applyBorder="false" applyAlignment="false" applyProtection="false">
      <alignment vertical="center"/>
    </xf>
    <xf numFmtId="0" fontId="65" fillId="53" borderId="0" applyNumberFormat="false" applyBorder="false" applyAlignment="false" applyProtection="false">
      <alignment vertical="center"/>
    </xf>
    <xf numFmtId="0" fontId="49" fillId="5" borderId="0" applyNumberFormat="false" applyBorder="false" applyAlignment="false" applyProtection="false">
      <alignment vertical="center"/>
    </xf>
    <xf numFmtId="0" fontId="77" fillId="0" borderId="0" applyNumberFormat="false" applyFill="false" applyBorder="false" applyAlignment="false" applyProtection="false">
      <alignment vertical="center"/>
    </xf>
    <xf numFmtId="0" fontId="47" fillId="20" borderId="0" applyNumberFormat="false" applyBorder="false" applyAlignment="false" applyProtection="false">
      <alignment vertical="center"/>
    </xf>
    <xf numFmtId="0" fontId="82" fillId="54" borderId="0" applyNumberFormat="false" applyBorder="false" applyAlignment="false" applyProtection="false">
      <alignment vertical="center"/>
    </xf>
    <xf numFmtId="0" fontId="47" fillId="49" borderId="0" applyNumberFormat="false" applyBorder="false" applyAlignment="false" applyProtection="false">
      <alignment vertical="center"/>
    </xf>
    <xf numFmtId="0" fontId="59" fillId="43" borderId="0" applyNumberFormat="false" applyBorder="false" applyAlignment="false" applyProtection="false">
      <alignment vertical="center"/>
    </xf>
    <xf numFmtId="0" fontId="0" fillId="0" borderId="0"/>
    <xf numFmtId="0" fontId="48" fillId="4" borderId="0" applyNumberFormat="false" applyBorder="false" applyAlignment="false" applyProtection="false">
      <alignment vertical="center"/>
    </xf>
    <xf numFmtId="0" fontId="59" fillId="55" borderId="0" applyNumberFormat="false" applyBorder="false" applyAlignment="false" applyProtection="false">
      <alignment vertical="center"/>
    </xf>
    <xf numFmtId="0" fontId="49" fillId="5" borderId="0" applyNumberFormat="false" applyBorder="false" applyAlignment="false" applyProtection="false">
      <alignment vertical="center"/>
    </xf>
    <xf numFmtId="0" fontId="52" fillId="35" borderId="0" applyNumberFormat="false" applyBorder="false" applyAlignment="false" applyProtection="false">
      <alignment vertical="center"/>
    </xf>
    <xf numFmtId="0" fontId="0" fillId="0" borderId="0"/>
    <xf numFmtId="0" fontId="0" fillId="0" borderId="0"/>
    <xf numFmtId="0" fontId="68" fillId="0" borderId="0"/>
    <xf numFmtId="0" fontId="49" fillId="5" borderId="0" applyNumberFormat="false" applyBorder="false" applyAlignment="false" applyProtection="false">
      <alignment vertical="center"/>
    </xf>
    <xf numFmtId="0" fontId="52" fillId="3" borderId="0" applyNumberFormat="false" applyBorder="false" applyAlignment="false" applyProtection="false">
      <alignment vertical="center"/>
    </xf>
    <xf numFmtId="0" fontId="10" fillId="0" borderId="0">
      <alignment vertical="center"/>
    </xf>
    <xf numFmtId="0" fontId="48" fillId="4" borderId="0" applyNumberFormat="false" applyBorder="false" applyAlignment="false" applyProtection="false">
      <alignment vertical="center"/>
    </xf>
    <xf numFmtId="0" fontId="52" fillId="46" borderId="0" applyNumberFormat="false" applyBorder="false" applyAlignment="false" applyProtection="false">
      <alignment vertical="center"/>
    </xf>
    <xf numFmtId="0" fontId="47" fillId="34" borderId="0" applyNumberFormat="false" applyBorder="false" applyAlignment="false" applyProtection="false">
      <alignment vertical="center"/>
    </xf>
    <xf numFmtId="0" fontId="48" fillId="4" borderId="0" applyNumberFormat="false" applyBorder="false" applyAlignment="false" applyProtection="false">
      <alignment vertical="center"/>
    </xf>
    <xf numFmtId="0" fontId="59" fillId="12" borderId="0" applyNumberFormat="false" applyBorder="false" applyAlignment="false" applyProtection="false">
      <alignment vertical="center"/>
    </xf>
    <xf numFmtId="0" fontId="84" fillId="0" borderId="23" applyNumberFormat="false" applyFill="false" applyAlignment="false" applyProtection="false">
      <alignment vertical="center"/>
    </xf>
    <xf numFmtId="0" fontId="16" fillId="0" borderId="0"/>
    <xf numFmtId="0" fontId="85" fillId="14" borderId="24" applyNumberFormat="false" applyAlignment="false" applyProtection="false">
      <alignment vertical="center"/>
    </xf>
    <xf numFmtId="0" fontId="49" fillId="5" borderId="0" applyNumberFormat="false" applyBorder="false" applyAlignment="false" applyProtection="false">
      <alignment vertical="center"/>
    </xf>
    <xf numFmtId="43" fontId="0" fillId="0" borderId="0" applyFont="false" applyFill="false" applyBorder="false" applyAlignment="false" applyProtection="false"/>
    <xf numFmtId="0" fontId="66" fillId="0" borderId="14" applyNumberFormat="false" applyFill="false" applyAlignment="false" applyProtection="false">
      <alignment vertical="center"/>
    </xf>
    <xf numFmtId="0" fontId="0" fillId="0" borderId="0"/>
    <xf numFmtId="0" fontId="0" fillId="41" borderId="21" applyNumberFormat="false" applyFont="false" applyAlignment="false" applyProtection="false">
      <alignment vertical="center"/>
    </xf>
    <xf numFmtId="0" fontId="70" fillId="0" borderId="16" applyNumberFormat="false" applyFill="false" applyAlignment="false" applyProtection="false">
      <alignment vertical="center"/>
    </xf>
    <xf numFmtId="0" fontId="83"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52" fillId="8" borderId="0" applyNumberFormat="false" applyBorder="false" applyAlignment="false" applyProtection="false">
      <alignment vertical="center"/>
    </xf>
    <xf numFmtId="0" fontId="65" fillId="24" borderId="0" applyNumberFormat="false" applyBorder="false" applyAlignment="false" applyProtection="false">
      <alignment vertical="center"/>
    </xf>
    <xf numFmtId="0" fontId="49" fillId="5" borderId="0" applyNumberFormat="false" applyBorder="false" applyAlignment="false" applyProtection="false">
      <alignment vertical="center"/>
    </xf>
    <xf numFmtId="0" fontId="55" fillId="7" borderId="9" applyNumberFormat="false" applyAlignment="false" applyProtection="false">
      <alignment vertical="center"/>
    </xf>
    <xf numFmtId="0" fontId="10" fillId="0" borderId="0"/>
    <xf numFmtId="0" fontId="48" fillId="4" borderId="0" applyNumberFormat="false" applyBorder="false" applyAlignment="false" applyProtection="false">
      <alignment vertical="center"/>
    </xf>
    <xf numFmtId="0" fontId="59" fillId="21" borderId="0" applyNumberFormat="false" applyBorder="false" applyAlignment="false" applyProtection="false">
      <alignment vertical="center"/>
    </xf>
    <xf numFmtId="0" fontId="19" fillId="0" borderId="0"/>
    <xf numFmtId="0" fontId="54" fillId="4" borderId="0" applyNumberFormat="false" applyBorder="false" applyAlignment="false" applyProtection="false">
      <alignment vertical="center"/>
    </xf>
    <xf numFmtId="0" fontId="48" fillId="4" borderId="0" applyNumberFormat="false" applyBorder="false" applyAlignment="false" applyProtection="false">
      <alignment vertical="center"/>
    </xf>
    <xf numFmtId="0" fontId="48" fillId="4" borderId="0" applyNumberFormat="false" applyBorder="false" applyAlignment="false" applyProtection="false">
      <alignment vertical="center"/>
    </xf>
    <xf numFmtId="0" fontId="53" fillId="0" borderId="0" applyNumberFormat="false" applyFont="false" applyFill="false" applyBorder="false" applyAlignment="false" applyProtection="false"/>
    <xf numFmtId="0" fontId="48" fillId="4" borderId="0" applyNumberFormat="false" applyBorder="false" applyAlignment="false" applyProtection="false">
      <alignment vertical="center"/>
    </xf>
    <xf numFmtId="0" fontId="52" fillId="6" borderId="0" applyNumberFormat="false" applyBorder="false" applyAlignment="false" applyProtection="false">
      <alignment vertical="center"/>
    </xf>
    <xf numFmtId="0" fontId="51" fillId="0" borderId="8" applyNumberFormat="false" applyFill="false" applyAlignment="false" applyProtection="false">
      <alignment vertical="center"/>
    </xf>
    <xf numFmtId="0" fontId="47" fillId="0" borderId="0">
      <alignment vertical="center"/>
    </xf>
    <xf numFmtId="0" fontId="50" fillId="0" borderId="0" applyNumberFormat="false" applyFill="false" applyBorder="false" applyAlignment="false" applyProtection="false">
      <alignment vertical="center"/>
    </xf>
    <xf numFmtId="0" fontId="0" fillId="0" borderId="0">
      <alignment vertical="center"/>
    </xf>
    <xf numFmtId="0" fontId="49" fillId="5" borderId="0" applyNumberFormat="false" applyBorder="false" applyAlignment="false" applyProtection="false">
      <alignment vertical="center"/>
    </xf>
    <xf numFmtId="0" fontId="48" fillId="4" borderId="0" applyNumberFormat="false" applyBorder="false" applyAlignment="false" applyProtection="false">
      <alignment vertical="center"/>
    </xf>
    <xf numFmtId="0" fontId="47" fillId="3" borderId="0" applyNumberFormat="false" applyBorder="false" applyAlignment="false" applyProtection="false">
      <alignment vertical="center"/>
    </xf>
    <xf numFmtId="0" fontId="68" fillId="0" borderId="0"/>
    <xf numFmtId="0" fontId="46"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cellStyleXfs>
  <cellXfs count="337">
    <xf numFmtId="0" fontId="0" fillId="0" borderId="0" xfId="0">
      <alignment vertical="center"/>
    </xf>
    <xf numFmtId="0" fontId="0" fillId="0" borderId="0" xfId="0" applyFont="true" applyFill="true" applyBorder="true" applyAlignment="true">
      <alignment vertical="center"/>
    </xf>
    <xf numFmtId="0" fontId="0" fillId="0" borderId="0" xfId="0" applyFont="true" applyFill="true" applyBorder="true" applyAlignment="true">
      <alignment horizontal="center" vertical="center"/>
    </xf>
    <xf numFmtId="0" fontId="0" fillId="0" borderId="0" xfId="0" applyFont="true" applyFill="true" applyBorder="true" applyAlignment="true">
      <alignment horizontal="left" vertical="center"/>
    </xf>
    <xf numFmtId="0" fontId="1" fillId="0" borderId="0" xfId="28" applyFont="true" applyFill="true" applyBorder="true" applyAlignment="true">
      <alignment vertical="center"/>
    </xf>
    <xf numFmtId="0" fontId="2" fillId="0" borderId="0" xfId="0" applyFont="true" applyFill="true" applyBorder="true" applyAlignment="true">
      <alignment horizontal="center" vertical="center" wrapText="true"/>
    </xf>
    <xf numFmtId="0" fontId="3" fillId="0" borderId="0" xfId="0" applyFont="true" applyFill="true" applyBorder="true" applyAlignment="true">
      <alignment horizontal="right"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left" vertical="center" wrapText="true"/>
    </xf>
    <xf numFmtId="0" fontId="6" fillId="0" borderId="1" xfId="0" applyFont="true" applyFill="true" applyBorder="true" applyAlignment="true">
      <alignment horizontal="center" vertical="center" wrapText="true"/>
    </xf>
    <xf numFmtId="181" fontId="6" fillId="0" borderId="1" xfId="0" applyNumberFormat="true" applyFont="true" applyFill="true" applyBorder="true" applyAlignment="true">
      <alignment horizontal="center" vertical="center" wrapText="true"/>
    </xf>
    <xf numFmtId="0" fontId="6" fillId="0" borderId="0" xfId="0" applyFont="true" applyFill="true" applyBorder="true" applyAlignment="true">
      <alignment vertical="center"/>
    </xf>
    <xf numFmtId="183" fontId="5" fillId="0" borderId="1" xfId="0" applyNumberFormat="true" applyFont="true" applyFill="true" applyBorder="true" applyAlignment="true">
      <alignment horizontal="center" vertical="center" wrapText="true"/>
    </xf>
    <xf numFmtId="184" fontId="5" fillId="0" borderId="1" xfId="0" applyNumberFormat="true" applyFont="true" applyFill="true" applyBorder="true" applyAlignment="true">
      <alignment horizontal="center" vertical="center" wrapText="true"/>
    </xf>
    <xf numFmtId="183" fontId="6" fillId="0" borderId="1" xfId="0" applyNumberFormat="true" applyFont="true" applyFill="true" applyBorder="true" applyAlignment="true">
      <alignment horizontal="center" vertical="center" wrapText="true"/>
    </xf>
    <xf numFmtId="0" fontId="3" fillId="0" borderId="0" xfId="0" applyFont="true" applyFill="true" applyBorder="true" applyAlignment="true">
      <alignment horizontal="right" vertical="center"/>
    </xf>
    <xf numFmtId="0" fontId="7" fillId="0" borderId="1" xfId="0" applyFont="true" applyFill="true" applyBorder="true" applyAlignment="true">
      <alignment horizontal="left" vertical="center" wrapText="true"/>
    </xf>
    <xf numFmtId="41" fontId="7" fillId="0" borderId="1" xfId="77" applyNumberFormat="true" applyFont="true" applyFill="true" applyBorder="true" applyAlignment="true">
      <alignment horizontal="right" vertical="center" wrapText="true"/>
    </xf>
    <xf numFmtId="0" fontId="8" fillId="0" borderId="0" xfId="28" applyFont="true" applyFill="true">
      <alignment vertical="center"/>
    </xf>
    <xf numFmtId="0" fontId="9" fillId="0" borderId="0" xfId="28" applyFont="true" applyFill="true">
      <alignment vertical="center"/>
    </xf>
    <xf numFmtId="0" fontId="10" fillId="0" borderId="0" xfId="28" applyFill="true">
      <alignment vertical="center"/>
    </xf>
    <xf numFmtId="0" fontId="1" fillId="0" borderId="0" xfId="28" applyFont="true" applyFill="true">
      <alignment vertical="center"/>
    </xf>
    <xf numFmtId="0" fontId="11" fillId="0" borderId="0" xfId="28" applyFont="true" applyFill="true" applyAlignment="true">
      <alignment horizontal="center" vertical="center"/>
    </xf>
    <xf numFmtId="41" fontId="6" fillId="0" borderId="1" xfId="77" applyNumberFormat="true" applyFont="true" applyFill="true" applyBorder="true" applyAlignment="true">
      <alignment vertical="center" wrapText="true"/>
    </xf>
    <xf numFmtId="0" fontId="6" fillId="0" borderId="1" xfId="0" applyFont="true" applyFill="true" applyBorder="true" applyAlignment="true">
      <alignment horizontal="center" vertical="center"/>
    </xf>
    <xf numFmtId="0" fontId="8" fillId="0" borderId="0" xfId="28" applyFont="true" applyFill="true" applyAlignment="true">
      <alignment horizontal="right" vertical="center"/>
    </xf>
    <xf numFmtId="0" fontId="12" fillId="0" borderId="0" xfId="0" applyFont="true">
      <alignment vertical="center"/>
    </xf>
    <xf numFmtId="0" fontId="0" fillId="0" borderId="0" xfId="86" applyFont="true" applyFill="true"/>
    <xf numFmtId="3" fontId="0" fillId="0" borderId="0" xfId="86" applyNumberFormat="true" applyFont="true" applyFill="true" applyProtection="true"/>
    <xf numFmtId="0" fontId="0" fillId="0" borderId="0" xfId="86" applyFill="true"/>
    <xf numFmtId="3" fontId="13" fillId="0" borderId="0" xfId="86" applyNumberFormat="true" applyFont="true" applyFill="true" applyProtection="true"/>
    <xf numFmtId="3" fontId="14" fillId="0" borderId="0" xfId="86" applyNumberFormat="true" applyFont="true" applyFill="true" applyProtection="true"/>
    <xf numFmtId="3" fontId="15" fillId="0" borderId="0" xfId="86" applyNumberFormat="true" applyFont="true" applyFill="true" applyAlignment="true" applyProtection="true">
      <alignment horizontal="center" vertical="center"/>
    </xf>
    <xf numFmtId="3" fontId="16" fillId="0" borderId="0" xfId="86" applyNumberFormat="true" applyFont="true" applyFill="true" applyAlignment="true" applyProtection="true">
      <alignment horizontal="right" vertical="center"/>
    </xf>
    <xf numFmtId="3" fontId="14" fillId="0" borderId="1" xfId="86" applyNumberFormat="true" applyFont="true" applyFill="true" applyBorder="true" applyAlignment="true" applyProtection="true">
      <alignment horizontal="center" vertical="center"/>
    </xf>
    <xf numFmtId="3" fontId="14" fillId="0" borderId="1" xfId="86" applyNumberFormat="true" applyFont="true" applyFill="true" applyBorder="true" applyAlignment="true" applyProtection="true">
      <alignment horizontal="center" vertical="center" wrapText="true"/>
    </xf>
    <xf numFmtId="0" fontId="17" fillId="0" borderId="1" xfId="86" applyNumberFormat="true" applyFont="true" applyFill="true" applyBorder="true" applyAlignment="true" applyProtection="true">
      <alignment vertical="center"/>
    </xf>
    <xf numFmtId="179" fontId="17" fillId="0" borderId="1" xfId="86" applyNumberFormat="true" applyFont="true" applyFill="true" applyBorder="true" applyAlignment="true" applyProtection="true">
      <alignment horizontal="right" vertical="center"/>
    </xf>
    <xf numFmtId="3" fontId="17" fillId="0" borderId="1" xfId="86" applyNumberFormat="true" applyFont="true" applyFill="true" applyBorder="true" applyAlignment="true" applyProtection="true">
      <alignment vertical="center"/>
    </xf>
    <xf numFmtId="0" fontId="14" fillId="0" borderId="0" xfId="86" applyFont="true" applyFill="true"/>
    <xf numFmtId="3" fontId="17" fillId="0" borderId="1" xfId="86" applyNumberFormat="true" applyFont="true" applyFill="true" applyBorder="true" applyAlignment="true" applyProtection="true">
      <alignment horizontal="left" vertical="center"/>
    </xf>
    <xf numFmtId="0" fontId="10" fillId="0" borderId="0" xfId="0" applyFont="true" applyFill="true" applyAlignment="true">
      <alignment vertical="center"/>
    </xf>
    <xf numFmtId="0" fontId="18" fillId="0" borderId="0" xfId="80" applyFont="true" applyFill="true" applyBorder="true" applyAlignment="true">
      <alignment horizontal="center" vertical="center"/>
    </xf>
    <xf numFmtId="0" fontId="19" fillId="0" borderId="0" xfId="83" applyFont="true" applyFill="true" applyBorder="true" applyAlignment="true">
      <alignment horizontal="center" vertical="center"/>
    </xf>
    <xf numFmtId="0" fontId="20" fillId="0" borderId="1" xfId="83" applyFont="true" applyFill="true" applyBorder="true" applyAlignment="true">
      <alignment horizontal="center" vertical="center"/>
    </xf>
    <xf numFmtId="185" fontId="20" fillId="0" borderId="1" xfId="145" applyNumberFormat="true" applyFont="true" applyFill="true" applyBorder="true" applyAlignment="true">
      <alignment horizontal="center" vertical="center"/>
    </xf>
    <xf numFmtId="0" fontId="21" fillId="0" borderId="1" xfId="145" applyFont="true" applyFill="true" applyBorder="true" applyAlignment="true">
      <alignment horizontal="center" vertical="center" wrapText="true"/>
    </xf>
    <xf numFmtId="183" fontId="21" fillId="0" borderId="1" xfId="77" applyNumberFormat="true" applyFont="true" applyFill="true" applyBorder="true" applyAlignment="true">
      <alignment horizontal="center" vertical="center"/>
    </xf>
    <xf numFmtId="0" fontId="20" fillId="0" borderId="1" xfId="145" applyFont="true" applyFill="true" applyBorder="true" applyAlignment="true">
      <alignment horizontal="center" vertical="center"/>
    </xf>
    <xf numFmtId="3" fontId="0" fillId="0" borderId="0" xfId="123" applyNumberFormat="true" applyFont="true" applyFill="true" applyAlignment="true" applyProtection="true">
      <alignment horizontal="right" vertical="center"/>
    </xf>
    <xf numFmtId="3" fontId="16" fillId="0" borderId="0" xfId="123" applyNumberFormat="true" applyFont="true" applyFill="true" applyAlignment="true" applyProtection="true">
      <alignment horizontal="right" vertical="center"/>
    </xf>
    <xf numFmtId="3" fontId="22" fillId="0" borderId="0" xfId="123" applyNumberFormat="true" applyFont="true" applyFill="true" applyAlignment="true" applyProtection="true">
      <alignment horizontal="right" vertical="center"/>
    </xf>
    <xf numFmtId="0" fontId="10" fillId="0" borderId="0" xfId="52">
      <alignment vertical="center"/>
    </xf>
    <xf numFmtId="3" fontId="23" fillId="0" borderId="0" xfId="123" applyNumberFormat="true" applyFont="true" applyFill="true" applyAlignment="true" applyProtection="true">
      <alignment horizontal="right" vertical="center"/>
    </xf>
    <xf numFmtId="0" fontId="0" fillId="0" borderId="0" xfId="123" applyFont="true" applyFill="true"/>
    <xf numFmtId="3" fontId="0" fillId="0" borderId="0" xfId="123" applyNumberFormat="true" applyFont="true" applyFill="true" applyAlignment="true" applyProtection="true"/>
    <xf numFmtId="0" fontId="0" fillId="0" borderId="0" xfId="123" applyFill="true"/>
    <xf numFmtId="3" fontId="13" fillId="0" borderId="0" xfId="123" applyNumberFormat="true" applyFont="true" applyFill="true" applyAlignment="true" applyProtection="true"/>
    <xf numFmtId="3" fontId="15" fillId="0" borderId="0" xfId="123" applyNumberFormat="true" applyFont="true" applyFill="true" applyBorder="true" applyAlignment="true" applyProtection="true">
      <alignment horizontal="center" vertical="center"/>
    </xf>
    <xf numFmtId="3" fontId="16" fillId="0" borderId="2" xfId="123" applyNumberFormat="true" applyFont="true" applyFill="true" applyBorder="true" applyAlignment="true" applyProtection="true">
      <alignment horizontal="right" vertical="center"/>
    </xf>
    <xf numFmtId="0" fontId="14" fillId="0" borderId="1" xfId="108" applyFont="true" applyFill="true" applyBorder="true" applyAlignment="true">
      <alignment horizontal="center" vertical="center" wrapText="true"/>
    </xf>
    <xf numFmtId="3" fontId="24" fillId="0" borderId="1" xfId="123" applyNumberFormat="true" applyFont="true" applyFill="true" applyBorder="true" applyAlignment="true" applyProtection="true">
      <alignment horizontal="left" vertical="center" wrapText="true"/>
    </xf>
    <xf numFmtId="3" fontId="24" fillId="0" borderId="1" xfId="0" applyNumberFormat="true" applyFont="true" applyFill="true" applyBorder="true" applyAlignment="true" applyProtection="true">
      <alignment horizontal="right" vertical="center"/>
    </xf>
    <xf numFmtId="3" fontId="24" fillId="0" borderId="1" xfId="0" applyNumberFormat="true" applyFont="true" applyFill="true" applyBorder="true" applyAlignment="true" applyProtection="true">
      <alignment horizontal="left" vertical="center" wrapText="true"/>
    </xf>
    <xf numFmtId="3" fontId="25" fillId="0" borderId="1" xfId="0" applyNumberFormat="true" applyFont="true" applyFill="true" applyBorder="true" applyAlignment="true" applyProtection="true">
      <alignment horizontal="left" vertical="center" wrapText="true"/>
    </xf>
    <xf numFmtId="3" fontId="25" fillId="0" borderId="1" xfId="0" applyNumberFormat="true" applyFont="true" applyFill="true" applyBorder="true" applyAlignment="true" applyProtection="true">
      <alignment horizontal="right" vertical="center"/>
    </xf>
    <xf numFmtId="3" fontId="25" fillId="0" borderId="1" xfId="123" applyNumberFormat="true" applyFont="true" applyFill="true" applyBorder="true" applyAlignment="true" applyProtection="true">
      <alignment horizontal="right" vertical="center"/>
    </xf>
    <xf numFmtId="3" fontId="24" fillId="0" borderId="1" xfId="123" applyNumberFormat="true" applyFont="true" applyFill="true" applyBorder="true" applyAlignment="true" applyProtection="true">
      <alignment horizontal="right" vertical="center"/>
    </xf>
    <xf numFmtId="3" fontId="25" fillId="0" borderId="1" xfId="123" applyNumberFormat="true" applyFont="true" applyFill="true" applyBorder="true" applyAlignment="true" applyProtection="true">
      <alignment horizontal="left" vertical="center" wrapText="true"/>
    </xf>
    <xf numFmtId="3" fontId="24" fillId="0" borderId="1" xfId="123" applyNumberFormat="true" applyFont="true" applyFill="true" applyBorder="true" applyAlignment="true" applyProtection="true">
      <alignment horizontal="center" vertical="center" wrapText="true"/>
    </xf>
    <xf numFmtId="184" fontId="14" fillId="0" borderId="1" xfId="108" applyNumberFormat="true" applyFont="true" applyFill="true" applyBorder="true" applyAlignment="true">
      <alignment horizontal="center" vertical="center" wrapText="true"/>
    </xf>
    <xf numFmtId="180" fontId="24" fillId="0" borderId="1" xfId="0" applyNumberFormat="true" applyFont="true" applyFill="true" applyBorder="true" applyAlignment="true" applyProtection="true">
      <alignment horizontal="right" vertical="center"/>
    </xf>
    <xf numFmtId="180" fontId="25" fillId="0" borderId="1" xfId="0" applyNumberFormat="true" applyFont="true" applyFill="true" applyBorder="true" applyAlignment="true" applyProtection="true">
      <alignment horizontal="right" vertical="center"/>
    </xf>
    <xf numFmtId="180" fontId="22" fillId="0" borderId="0" xfId="79" applyNumberFormat="true" applyFont="true" applyFill="true" applyAlignment="true" applyProtection="true">
      <alignment horizontal="right" vertical="center"/>
    </xf>
    <xf numFmtId="3" fontId="25" fillId="0" borderId="0" xfId="123" applyNumberFormat="true" applyFont="true" applyFill="true" applyAlignment="true" applyProtection="true">
      <alignment horizontal="right" vertical="center"/>
    </xf>
    <xf numFmtId="3" fontId="24" fillId="0" borderId="0" xfId="123" applyNumberFormat="true" applyFont="true" applyFill="true" applyAlignment="true" applyProtection="true">
      <alignment horizontal="right" vertical="center"/>
    </xf>
    <xf numFmtId="180" fontId="24" fillId="0" borderId="0" xfId="79" applyNumberFormat="true" applyFont="true" applyFill="true" applyAlignment="true" applyProtection="true">
      <alignment horizontal="right" vertical="center"/>
    </xf>
    <xf numFmtId="0" fontId="26" fillId="0" borderId="0" xfId="28" applyFont="true" applyFill="true" applyAlignment="true">
      <alignment horizontal="center" vertical="center"/>
    </xf>
    <xf numFmtId="0" fontId="8" fillId="0" borderId="0" xfId="28" applyFont="true" applyFill="true" applyAlignment="true">
      <alignment horizontal="center" vertical="center"/>
    </xf>
    <xf numFmtId="3" fontId="14" fillId="0" borderId="1" xfId="0" applyNumberFormat="true" applyFont="true" applyFill="true" applyBorder="true" applyAlignment="true" applyProtection="true">
      <alignment horizontal="center" vertical="center"/>
    </xf>
    <xf numFmtId="0" fontId="27" fillId="0" borderId="1" xfId="0" applyNumberFormat="true" applyFont="true" applyFill="true" applyBorder="true" applyAlignment="true" applyProtection="true">
      <alignment horizontal="center" vertical="center"/>
    </xf>
    <xf numFmtId="0" fontId="27" fillId="0" borderId="1" xfId="0" applyNumberFormat="true" applyFont="true" applyFill="true" applyBorder="true" applyAlignment="true" applyProtection="true">
      <alignment horizontal="center" vertical="center" wrapText="true"/>
    </xf>
    <xf numFmtId="0" fontId="28" fillId="0" borderId="1" xfId="0" applyNumberFormat="true" applyFont="true" applyFill="true" applyBorder="true" applyAlignment="true" applyProtection="true">
      <alignment vertical="center" wrapText="true"/>
    </xf>
    <xf numFmtId="183" fontId="29" fillId="0" borderId="1" xfId="0" applyNumberFormat="true" applyFont="true" applyFill="true" applyBorder="true" applyAlignment="true" applyProtection="true">
      <alignment horizontal="right" vertical="center"/>
    </xf>
    <xf numFmtId="179" fontId="29" fillId="0" borderId="1" xfId="0" applyNumberFormat="true" applyFont="true" applyFill="true" applyBorder="true" applyAlignment="true" applyProtection="true">
      <alignment horizontal="right" vertical="center"/>
    </xf>
    <xf numFmtId="0" fontId="14" fillId="0" borderId="0" xfId="86" applyFont="true"/>
    <xf numFmtId="0" fontId="0" fillId="0" borderId="0" xfId="0" applyFill="true">
      <alignment vertical="center"/>
    </xf>
    <xf numFmtId="0" fontId="0" fillId="0" borderId="0" xfId="86"/>
    <xf numFmtId="0" fontId="13" fillId="0" borderId="0" xfId="86" applyFont="true"/>
    <xf numFmtId="3" fontId="16" fillId="0" borderId="2" xfId="86" applyNumberFormat="true" applyFont="true" applyFill="true" applyBorder="true" applyAlignment="true" applyProtection="true">
      <alignment vertical="center"/>
    </xf>
    <xf numFmtId="0" fontId="14" fillId="0" borderId="1" xfId="86" applyNumberFormat="true" applyFont="true" applyFill="true" applyBorder="true" applyAlignment="true" applyProtection="true">
      <alignment horizontal="center" vertical="center" wrapText="true"/>
    </xf>
    <xf numFmtId="0" fontId="14" fillId="0" borderId="1" xfId="86" applyNumberFormat="true" applyFont="true" applyFill="true" applyBorder="true" applyAlignment="true" applyProtection="true">
      <alignment horizontal="center" vertical="center"/>
    </xf>
    <xf numFmtId="0" fontId="29" fillId="0" borderId="1" xfId="86" applyFont="true" applyFill="true" applyBorder="true" applyAlignment="true">
      <alignment horizontal="center" vertical="center" wrapText="true"/>
    </xf>
    <xf numFmtId="0" fontId="29" fillId="0" borderId="1" xfId="86" applyNumberFormat="true" applyFont="true" applyFill="true" applyBorder="true" applyAlignment="true" applyProtection="true">
      <alignment horizontal="center" vertical="center"/>
    </xf>
    <xf numFmtId="183" fontId="30" fillId="0" borderId="1" xfId="86" applyNumberFormat="true" applyFont="true" applyBorder="true" applyAlignment="true">
      <alignment vertical="center"/>
    </xf>
    <xf numFmtId="0" fontId="29" fillId="0" borderId="3" xfId="86" applyNumberFormat="true" applyFont="true" applyFill="true" applyBorder="true" applyAlignment="true" applyProtection="true">
      <alignment horizontal="center" vertical="center"/>
    </xf>
    <xf numFmtId="0" fontId="29" fillId="0" borderId="1" xfId="86" applyFont="true" applyBorder="true" applyAlignment="true">
      <alignment vertical="center" wrapText="true"/>
    </xf>
    <xf numFmtId="3" fontId="29" fillId="0" borderId="1" xfId="29" applyNumberFormat="true" applyFont="true" applyFill="true" applyBorder="true" applyAlignment="true">
      <alignment vertical="center" wrapText="true"/>
    </xf>
    <xf numFmtId="0" fontId="29" fillId="0" borderId="4" xfId="86" applyNumberFormat="true" applyFont="true" applyFill="true" applyBorder="true" applyAlignment="true" applyProtection="true">
      <alignment horizontal="center" vertical="center"/>
    </xf>
    <xf numFmtId="0" fontId="30" fillId="0" borderId="1" xfId="86" applyNumberFormat="true" applyFont="true" applyFill="true" applyBorder="true" applyAlignment="true" applyProtection="true">
      <alignment horizontal="center" vertical="center"/>
    </xf>
    <xf numFmtId="3" fontId="30" fillId="0" borderId="1" xfId="29" applyNumberFormat="true" applyFont="true" applyFill="true" applyBorder="true" applyAlignment="true">
      <alignment vertical="center" wrapText="true"/>
    </xf>
    <xf numFmtId="0" fontId="29" fillId="0" borderId="0" xfId="0" applyFont="true" applyFill="true">
      <alignment vertical="center"/>
    </xf>
    <xf numFmtId="0" fontId="31" fillId="0" borderId="0" xfId="0" applyFont="true" applyFill="true">
      <alignment vertical="center"/>
    </xf>
    <xf numFmtId="3" fontId="16" fillId="0" borderId="0" xfId="86" applyNumberFormat="true" applyFont="true" applyFill="true" applyBorder="true" applyAlignment="true" applyProtection="true">
      <alignment vertical="center"/>
    </xf>
    <xf numFmtId="3" fontId="16" fillId="0" borderId="0" xfId="86" applyNumberFormat="true" applyFont="true" applyFill="true" applyBorder="true" applyAlignment="true" applyProtection="true">
      <alignment horizontal="right" vertical="center"/>
    </xf>
    <xf numFmtId="180" fontId="29" fillId="0" borderId="1" xfId="86" applyNumberFormat="true" applyFont="true" applyBorder="true" applyAlignment="true">
      <alignment vertical="center"/>
    </xf>
    <xf numFmtId="183" fontId="29" fillId="0" borderId="1" xfId="86" applyNumberFormat="true" applyFont="true" applyBorder="true" applyAlignment="true">
      <alignment vertical="center"/>
    </xf>
    <xf numFmtId="0" fontId="29" fillId="0" borderId="1" xfId="86" applyFont="true" applyBorder="true" applyAlignment="true">
      <alignment vertical="center"/>
    </xf>
    <xf numFmtId="180" fontId="30" fillId="0" borderId="1" xfId="86" applyNumberFormat="true" applyFont="true" applyBorder="true" applyAlignment="true">
      <alignment vertical="center"/>
    </xf>
    <xf numFmtId="0" fontId="0" fillId="0" borderId="0" xfId="0" applyFill="true" applyAlignment="true">
      <alignment vertical="center"/>
    </xf>
    <xf numFmtId="0" fontId="0" fillId="0" borderId="0" xfId="0" applyFont="true" applyFill="true" applyAlignment="true">
      <alignment vertical="center"/>
    </xf>
    <xf numFmtId="0" fontId="19" fillId="0" borderId="0" xfId="0" applyFont="true" applyFill="true" applyAlignment="true">
      <alignment vertical="center"/>
    </xf>
    <xf numFmtId="182" fontId="0" fillId="0" borderId="0" xfId="77" applyNumberFormat="true" applyFont="true" applyFill="true" applyAlignment="true">
      <alignment vertical="center"/>
    </xf>
    <xf numFmtId="0" fontId="13" fillId="0" borderId="0" xfId="0" applyFont="true" applyFill="true" applyAlignment="true">
      <alignment vertical="center"/>
    </xf>
    <xf numFmtId="0" fontId="32" fillId="0" borderId="0" xfId="0" applyFont="true" applyFill="true" applyBorder="true" applyAlignment="true">
      <alignment horizontal="center" vertical="center"/>
    </xf>
    <xf numFmtId="0" fontId="33" fillId="0" borderId="0" xfId="0" applyFont="true" applyFill="true" applyBorder="true" applyAlignment="true">
      <alignment horizontal="center" vertical="center"/>
    </xf>
    <xf numFmtId="182" fontId="33" fillId="0" borderId="0" xfId="77" applyNumberFormat="true" applyFont="true" applyFill="true" applyBorder="true" applyAlignment="true">
      <alignment horizontal="center" vertical="center"/>
    </xf>
    <xf numFmtId="1" fontId="14" fillId="0" borderId="1" xfId="108" applyNumberFormat="true" applyFont="true" applyFill="true" applyBorder="true" applyAlignment="true">
      <alignment horizontal="center" vertical="center" wrapText="true"/>
    </xf>
    <xf numFmtId="1" fontId="34" fillId="0" borderId="1" xfId="8" applyNumberFormat="true" applyFont="true" applyFill="true" applyBorder="true" applyAlignment="true" applyProtection="true">
      <alignment horizontal="left" vertical="center"/>
      <protection locked="false"/>
    </xf>
    <xf numFmtId="3" fontId="34" fillId="0" borderId="1" xfId="0" applyNumberFormat="true" applyFont="true" applyFill="true" applyBorder="true" applyAlignment="true" applyProtection="true">
      <alignment horizontal="right" vertical="center"/>
    </xf>
    <xf numFmtId="0" fontId="34" fillId="0" borderId="1" xfId="0" applyNumberFormat="true" applyFont="true" applyFill="true" applyBorder="true" applyAlignment="true" applyProtection="true">
      <alignment vertical="center" wrapText="true"/>
    </xf>
    <xf numFmtId="3" fontId="34" fillId="0" borderId="1" xfId="69" applyNumberFormat="true" applyFont="true" applyFill="true" applyBorder="true" applyAlignment="true" applyProtection="true">
      <alignment horizontal="right" vertical="center"/>
    </xf>
    <xf numFmtId="182" fontId="34" fillId="0" borderId="1" xfId="77" applyNumberFormat="true" applyFont="true" applyFill="true" applyBorder="true" applyAlignment="true" applyProtection="true">
      <alignment horizontal="right" vertical="center"/>
    </xf>
    <xf numFmtId="0" fontId="34" fillId="0" borderId="1" xfId="69" applyNumberFormat="true" applyFont="true" applyFill="true" applyBorder="true" applyAlignment="true" applyProtection="true">
      <alignment vertical="center"/>
    </xf>
    <xf numFmtId="3" fontId="35" fillId="0" borderId="1" xfId="0" applyNumberFormat="true" applyFont="true" applyFill="true" applyBorder="true" applyAlignment="true" applyProtection="true">
      <alignment vertical="center" wrapText="true"/>
    </xf>
    <xf numFmtId="3" fontId="35" fillId="0" borderId="1" xfId="0" applyNumberFormat="true" applyFont="true" applyFill="true" applyBorder="true" applyAlignment="true" applyProtection="true">
      <alignment horizontal="right" vertical="center"/>
    </xf>
    <xf numFmtId="3" fontId="35" fillId="0" borderId="1" xfId="15" applyNumberFormat="true" applyFont="true" applyFill="true" applyBorder="true" applyAlignment="true" applyProtection="true">
      <alignment horizontal="right" vertical="center"/>
    </xf>
    <xf numFmtId="3" fontId="35" fillId="0" borderId="1" xfId="69" applyNumberFormat="true" applyFont="true" applyFill="true" applyBorder="true" applyAlignment="true" applyProtection="true">
      <alignment horizontal="right" vertical="center"/>
    </xf>
    <xf numFmtId="0" fontId="35" fillId="0" borderId="1" xfId="69" applyNumberFormat="true" applyFont="true" applyFill="true" applyBorder="true" applyAlignment="true" applyProtection="true">
      <alignment vertical="center"/>
    </xf>
    <xf numFmtId="0" fontId="35" fillId="0" borderId="1" xfId="69" applyNumberFormat="true" applyFont="true" applyFill="true" applyBorder="true" applyAlignment="true" applyProtection="true">
      <alignment vertical="center" wrapText="true"/>
    </xf>
    <xf numFmtId="0" fontId="34" fillId="0" borderId="1" xfId="69" applyNumberFormat="true" applyFont="true" applyFill="true" applyBorder="true" applyAlignment="true" applyProtection="true">
      <alignment vertical="center" wrapText="true"/>
    </xf>
    <xf numFmtId="1" fontId="35" fillId="0" borderId="1" xfId="8" applyNumberFormat="true" applyFont="true" applyFill="true" applyBorder="true" applyAlignment="true" applyProtection="true">
      <alignment vertical="center"/>
      <protection locked="false"/>
    </xf>
    <xf numFmtId="0" fontId="35" fillId="0" borderId="1" xfId="0" applyFont="true" applyFill="true" applyBorder="true" applyAlignment="true">
      <alignment vertical="center"/>
    </xf>
    <xf numFmtId="0" fontId="35" fillId="0" borderId="1" xfId="0" applyNumberFormat="true" applyFont="true" applyFill="true" applyBorder="true" applyAlignment="true" applyProtection="true">
      <alignment vertical="center"/>
    </xf>
    <xf numFmtId="0" fontId="35" fillId="0" borderId="1" xfId="0" applyNumberFormat="true" applyFont="true" applyFill="true" applyBorder="true" applyAlignment="true" applyProtection="true">
      <alignment horizontal="right" vertical="center"/>
    </xf>
    <xf numFmtId="3" fontId="35" fillId="0" borderId="1" xfId="29" applyNumberFormat="true" applyFont="true" applyFill="true" applyBorder="true" applyAlignment="true">
      <alignment vertical="center" wrapText="true"/>
    </xf>
    <xf numFmtId="183" fontId="35" fillId="0" borderId="1" xfId="77" applyNumberFormat="true" applyFont="true" applyFill="true" applyBorder="true" applyAlignment="true">
      <alignment vertical="center" wrapText="true"/>
    </xf>
    <xf numFmtId="1" fontId="34" fillId="0" borderId="1" xfId="8" applyNumberFormat="true" applyFont="true" applyFill="true" applyBorder="true" applyAlignment="true" applyProtection="true">
      <alignment horizontal="center" vertical="center"/>
      <protection locked="false"/>
    </xf>
    <xf numFmtId="3" fontId="34" fillId="0" borderId="1" xfId="0" applyNumberFormat="true" applyFont="true" applyFill="true" applyBorder="true" applyAlignment="true">
      <alignment vertical="center"/>
    </xf>
    <xf numFmtId="0" fontId="16" fillId="0" borderId="2" xfId="0" applyFont="true" applyFill="true" applyBorder="true" applyAlignment="true">
      <alignment horizontal="right" vertical="center"/>
    </xf>
    <xf numFmtId="180" fontId="34" fillId="0" borderId="1" xfId="69" applyNumberFormat="true" applyFont="true" applyFill="true" applyBorder="true" applyAlignment="true" applyProtection="true">
      <alignment horizontal="right" vertical="center"/>
    </xf>
    <xf numFmtId="180" fontId="34" fillId="0" borderId="1" xfId="69" applyNumberFormat="true" applyFont="true" applyFill="true" applyBorder="true" applyAlignment="true" applyProtection="true">
      <alignment vertical="center" wrapText="true"/>
    </xf>
    <xf numFmtId="180" fontId="35" fillId="0" borderId="1" xfId="69" applyNumberFormat="true" applyFont="true" applyFill="true" applyBorder="true" applyAlignment="true" applyProtection="true">
      <alignment horizontal="right" vertical="center"/>
    </xf>
    <xf numFmtId="180" fontId="35" fillId="0" borderId="1" xfId="69" applyNumberFormat="true" applyFont="true" applyFill="true" applyBorder="true" applyAlignment="true" applyProtection="true">
      <alignment vertical="center" wrapText="true"/>
    </xf>
    <xf numFmtId="180" fontId="35" fillId="0" borderId="1" xfId="69" applyNumberFormat="true" applyFont="true" applyFill="true" applyBorder="true" applyAlignment="true" applyProtection="true">
      <alignment horizontal="right" vertical="center" wrapText="true"/>
    </xf>
    <xf numFmtId="0" fontId="33" fillId="0" borderId="2" xfId="0" applyFont="true" applyFill="true" applyBorder="true" applyAlignment="true">
      <alignment horizontal="center" vertical="center"/>
    </xf>
    <xf numFmtId="1" fontId="30" fillId="0" borderId="1" xfId="8" applyNumberFormat="true" applyFont="true" applyFill="true" applyBorder="true" applyAlignment="true" applyProtection="true">
      <alignment horizontal="left" vertical="center"/>
      <protection locked="false"/>
    </xf>
    <xf numFmtId="3" fontId="30" fillId="0" borderId="1" xfId="0" applyNumberFormat="true" applyFont="true" applyFill="true" applyBorder="true" applyAlignment="true" applyProtection="true">
      <alignment horizontal="right" vertical="center"/>
    </xf>
    <xf numFmtId="3" fontId="34" fillId="0" borderId="1" xfId="0" applyNumberFormat="true" applyFont="true" applyFill="true" applyBorder="true" applyAlignment="true" applyProtection="true">
      <alignment vertical="center"/>
    </xf>
    <xf numFmtId="3" fontId="36" fillId="0" borderId="1" xfId="0" applyNumberFormat="true" applyFont="true" applyFill="true" applyBorder="true" applyAlignment="true" applyProtection="true">
      <alignment horizontal="right" vertical="center"/>
    </xf>
    <xf numFmtId="0" fontId="16" fillId="0" borderId="1" xfId="0" applyNumberFormat="true" applyFont="true" applyFill="true" applyBorder="true" applyAlignment="true" applyProtection="true">
      <alignment vertical="center"/>
    </xf>
    <xf numFmtId="1" fontId="29" fillId="0" borderId="1" xfId="8" applyNumberFormat="true" applyFont="true" applyFill="true" applyBorder="true" applyAlignment="true" applyProtection="true">
      <alignment horizontal="left" vertical="center"/>
      <protection locked="false"/>
    </xf>
    <xf numFmtId="3" fontId="29" fillId="0" borderId="1" xfId="0" applyNumberFormat="true" applyFont="true" applyFill="true" applyBorder="true" applyAlignment="true" applyProtection="true">
      <alignment horizontal="right" vertical="center"/>
    </xf>
    <xf numFmtId="0" fontId="29" fillId="0" borderId="1" xfId="0" applyNumberFormat="true" applyFont="true" applyFill="true" applyBorder="true" applyAlignment="true" applyProtection="true">
      <alignment vertical="center"/>
    </xf>
    <xf numFmtId="0" fontId="25" fillId="0" borderId="1" xfId="0" applyFont="true" applyFill="true" applyBorder="true" applyAlignment="true">
      <alignment vertical="center"/>
    </xf>
    <xf numFmtId="1" fontId="30" fillId="0" borderId="1" xfId="8" applyNumberFormat="true" applyFont="true" applyFill="true" applyBorder="true" applyAlignment="true" applyProtection="true">
      <alignment horizontal="center" vertical="center"/>
      <protection locked="false"/>
    </xf>
    <xf numFmtId="3" fontId="30" fillId="0" borderId="1" xfId="0" applyNumberFormat="true" applyFont="true" applyFill="true" applyBorder="true" applyAlignment="true">
      <alignment vertical="center"/>
    </xf>
    <xf numFmtId="180" fontId="30" fillId="0" borderId="1" xfId="0" applyNumberFormat="true" applyFont="true" applyFill="true" applyBorder="true" applyAlignment="true">
      <alignment vertical="center"/>
    </xf>
    <xf numFmtId="180" fontId="34" fillId="0" borderId="1" xfId="0" applyNumberFormat="true" applyFont="true" applyFill="true" applyBorder="true" applyAlignment="true">
      <alignment vertical="center"/>
    </xf>
    <xf numFmtId="180" fontId="35" fillId="0" borderId="1" xfId="0" applyNumberFormat="true" applyFont="true" applyFill="true" applyBorder="true" applyAlignment="true">
      <alignment vertical="center"/>
    </xf>
    <xf numFmtId="180" fontId="29" fillId="0" borderId="1" xfId="0" applyNumberFormat="true" applyFont="true" applyFill="true" applyBorder="true" applyAlignment="true">
      <alignment vertical="center"/>
    </xf>
    <xf numFmtId="180" fontId="29" fillId="0" borderId="1" xfId="69" applyNumberFormat="true" applyFont="true" applyFill="true" applyBorder="true" applyAlignment="true" applyProtection="true">
      <alignment vertical="center" wrapText="true"/>
    </xf>
    <xf numFmtId="180" fontId="30" fillId="0" borderId="1" xfId="69" applyNumberFormat="true" applyFont="true" applyFill="true" applyBorder="true" applyAlignment="true" applyProtection="true">
      <alignment vertical="center" wrapText="true"/>
    </xf>
    <xf numFmtId="0" fontId="0" fillId="0" borderId="0" xfId="0" applyFill="true" applyBorder="true" applyAlignment="true"/>
    <xf numFmtId="3" fontId="35" fillId="0" borderId="1" xfId="0" applyNumberFormat="true" applyFont="true" applyFill="true" applyBorder="true" applyAlignment="true" applyProtection="true">
      <alignment vertical="center"/>
    </xf>
    <xf numFmtId="180" fontId="35" fillId="0" borderId="1" xfId="0" applyNumberFormat="true" applyFont="true" applyFill="true" applyBorder="true" applyAlignment="true" applyProtection="true">
      <alignment horizontal="right" vertical="center"/>
    </xf>
    <xf numFmtId="0" fontId="16" fillId="0" borderId="1" xfId="0" applyNumberFormat="true" applyFont="true" applyFill="true" applyBorder="true" applyAlignment="true" applyProtection="true">
      <alignment horizontal="left" vertical="center"/>
    </xf>
    <xf numFmtId="3" fontId="16" fillId="0" borderId="1" xfId="0" applyNumberFormat="true" applyFont="true" applyFill="true" applyBorder="true" applyAlignment="true" applyProtection="true">
      <alignment horizontal="right" vertical="center"/>
    </xf>
    <xf numFmtId="1" fontId="35" fillId="0" borderId="1" xfId="8" applyNumberFormat="true" applyFont="true" applyFill="true" applyBorder="true" applyAlignment="true" applyProtection="true">
      <alignment horizontal="left" vertical="center"/>
      <protection locked="false"/>
    </xf>
    <xf numFmtId="0" fontId="37" fillId="0" borderId="0" xfId="0" applyFont="true" applyFill="true" applyBorder="true" applyAlignment="true">
      <alignment horizontal="center" vertical="center" wrapText="true"/>
    </xf>
    <xf numFmtId="0" fontId="19" fillId="0" borderId="0" xfId="0" applyFont="true" applyFill="true" applyBorder="true" applyAlignment="true">
      <alignment vertical="center" wrapText="true"/>
    </xf>
    <xf numFmtId="0" fontId="19" fillId="0" borderId="0" xfId="0" applyFont="true" applyFill="true" applyBorder="true" applyAlignment="true">
      <alignment horizontal="right" vertical="center" wrapText="true"/>
    </xf>
    <xf numFmtId="0" fontId="27" fillId="0" borderId="1" xfId="0" applyFont="true" applyFill="true" applyBorder="true" applyAlignment="true">
      <alignment horizontal="center" vertical="center"/>
    </xf>
    <xf numFmtId="0" fontId="27" fillId="0" borderId="1" xfId="0" applyFont="true" applyFill="true" applyBorder="true" applyAlignment="true">
      <alignment horizontal="center" vertical="center" wrapText="true"/>
    </xf>
    <xf numFmtId="0" fontId="6" fillId="0" borderId="1" xfId="0" applyFont="true" applyFill="true" applyBorder="true" applyAlignment="true">
      <alignment vertical="center" wrapText="true"/>
    </xf>
    <xf numFmtId="43" fontId="6" fillId="0" borderId="1" xfId="77" applyFont="true" applyBorder="true" applyAlignment="true">
      <alignment vertical="center" wrapText="true"/>
    </xf>
    <xf numFmtId="41" fontId="6" fillId="0" borderId="1" xfId="77" applyNumberFormat="true" applyFont="true" applyBorder="true" applyAlignment="true">
      <alignment vertical="center" wrapText="true"/>
    </xf>
    <xf numFmtId="0" fontId="16" fillId="0" borderId="0" xfId="0" applyFont="true" applyFill="true">
      <alignment vertical="center"/>
    </xf>
    <xf numFmtId="183" fontId="0" fillId="0" borderId="0" xfId="0" applyNumberFormat="true" applyFill="true">
      <alignment vertical="center"/>
    </xf>
    <xf numFmtId="0" fontId="13" fillId="0" borderId="0" xfId="0" applyFont="true" applyFill="true">
      <alignment vertical="center"/>
    </xf>
    <xf numFmtId="0" fontId="15" fillId="0" borderId="0" xfId="0" applyFont="true" applyFill="true" applyAlignment="true">
      <alignment horizontal="center" vertical="center"/>
    </xf>
    <xf numFmtId="0" fontId="14" fillId="0" borderId="1" xfId="0" applyNumberFormat="true" applyFont="true" applyFill="true" applyBorder="true" applyAlignment="true" applyProtection="true">
      <alignment horizontal="center" vertical="center" wrapText="true"/>
    </xf>
    <xf numFmtId="0" fontId="14" fillId="0" borderId="1" xfId="0" applyNumberFormat="true" applyFont="true" applyFill="true" applyBorder="true" applyAlignment="true" applyProtection="true">
      <alignment horizontal="center" vertical="center"/>
    </xf>
    <xf numFmtId="0" fontId="5" fillId="0" borderId="1" xfId="0" applyNumberFormat="true" applyFont="true" applyFill="true" applyBorder="true" applyAlignment="true" applyProtection="true">
      <alignment horizontal="center" vertical="center"/>
    </xf>
    <xf numFmtId="0" fontId="5" fillId="0" borderId="1" xfId="0" applyNumberFormat="true" applyFont="true" applyFill="true" applyBorder="true" applyAlignment="true" applyProtection="true">
      <alignment horizontal="right" vertical="center"/>
    </xf>
    <xf numFmtId="0" fontId="5" fillId="0" borderId="1" xfId="0" applyNumberFormat="true" applyFont="true" applyFill="true" applyBorder="true" applyAlignment="true" applyProtection="true">
      <alignment vertical="center"/>
    </xf>
    <xf numFmtId="3" fontId="5" fillId="0" borderId="1" xfId="0" applyNumberFormat="true" applyFont="true" applyFill="true" applyBorder="true" applyAlignment="true" applyProtection="true">
      <alignment horizontal="right" vertical="center"/>
    </xf>
    <xf numFmtId="0" fontId="6" fillId="0" borderId="1" xfId="0" applyNumberFormat="true" applyFont="true" applyFill="true" applyBorder="true" applyAlignment="true" applyProtection="true">
      <alignment vertical="center"/>
    </xf>
    <xf numFmtId="3" fontId="6" fillId="0" borderId="1" xfId="0" applyNumberFormat="true" applyFont="true" applyFill="true" applyBorder="true" applyAlignment="true" applyProtection="true">
      <alignment horizontal="right" vertical="center"/>
    </xf>
    <xf numFmtId="183" fontId="15" fillId="0" borderId="0" xfId="0" applyNumberFormat="true" applyFont="true" applyFill="true" applyAlignment="true">
      <alignment horizontal="center" vertical="center"/>
    </xf>
    <xf numFmtId="183" fontId="16" fillId="0" borderId="0" xfId="0" applyNumberFormat="true" applyFont="true" applyFill="true" applyAlignment="true">
      <alignment horizontal="right" vertical="center"/>
    </xf>
    <xf numFmtId="183" fontId="14" fillId="0" borderId="1" xfId="0" applyNumberFormat="true" applyFont="true" applyFill="true" applyBorder="true" applyAlignment="true" applyProtection="true">
      <alignment horizontal="center" vertical="center" wrapText="true"/>
    </xf>
    <xf numFmtId="183" fontId="5" fillId="0" borderId="1" xfId="0" applyNumberFormat="true" applyFont="true" applyFill="true" applyBorder="true" applyAlignment="true" applyProtection="true">
      <alignment horizontal="right" vertical="center"/>
    </xf>
    <xf numFmtId="183" fontId="6" fillId="0" borderId="1" xfId="0" applyNumberFormat="true" applyFont="true" applyFill="true" applyBorder="true" applyAlignment="true" applyProtection="true">
      <alignment horizontal="right" vertical="center"/>
    </xf>
    <xf numFmtId="183" fontId="38" fillId="0" borderId="1" xfId="0" applyNumberFormat="true" applyFont="true" applyFill="true" applyBorder="true">
      <alignment vertical="center"/>
    </xf>
    <xf numFmtId="0" fontId="6" fillId="0" borderId="0" xfId="0" applyFont="true" applyFill="true">
      <alignment vertical="center"/>
    </xf>
    <xf numFmtId="0" fontId="38" fillId="0" borderId="0" xfId="0" applyFont="true" applyFill="true">
      <alignment vertical="center"/>
    </xf>
    <xf numFmtId="183" fontId="38" fillId="0" borderId="0" xfId="0" applyNumberFormat="true" applyFont="true" applyFill="true">
      <alignment vertical="center"/>
    </xf>
    <xf numFmtId="0" fontId="38" fillId="0" borderId="0" xfId="86" applyFont="true" applyFill="true"/>
    <xf numFmtId="0" fontId="13" fillId="0" borderId="0" xfId="86" applyFont="true" applyFill="true"/>
    <xf numFmtId="0" fontId="33" fillId="0" borderId="0" xfId="86" applyNumberFormat="true" applyFont="true" applyFill="true" applyAlignment="true" applyProtection="true">
      <alignment horizontal="center" vertical="center"/>
    </xf>
    <xf numFmtId="0" fontId="16" fillId="0" borderId="2" xfId="86" applyNumberFormat="true" applyFont="true" applyFill="true" applyBorder="true" applyAlignment="true" applyProtection="true">
      <alignment vertical="center"/>
    </xf>
    <xf numFmtId="0" fontId="16" fillId="0" borderId="2" xfId="86" applyNumberFormat="true" applyFont="true" applyFill="true" applyBorder="true" applyAlignment="true" applyProtection="true">
      <alignment horizontal="right" vertical="center"/>
    </xf>
    <xf numFmtId="0" fontId="14" fillId="0" borderId="4" xfId="86" applyNumberFormat="true" applyFont="true" applyFill="true" applyBorder="true" applyAlignment="true" applyProtection="true">
      <alignment horizontal="center" vertical="center"/>
    </xf>
    <xf numFmtId="0" fontId="5" fillId="0" borderId="1" xfId="86" applyNumberFormat="true" applyFont="true" applyFill="true" applyBorder="true" applyAlignment="true" applyProtection="true">
      <alignment horizontal="left" vertical="center"/>
    </xf>
    <xf numFmtId="3" fontId="5" fillId="0" borderId="1" xfId="86" applyNumberFormat="true" applyFont="true" applyFill="true" applyBorder="true" applyAlignment="true" applyProtection="true">
      <alignment horizontal="right" vertical="center"/>
    </xf>
    <xf numFmtId="0" fontId="6" fillId="0" borderId="1" xfId="86" applyNumberFormat="true" applyFont="true" applyFill="true" applyBorder="true" applyAlignment="true" applyProtection="true">
      <alignment vertical="center"/>
    </xf>
    <xf numFmtId="3" fontId="6" fillId="0" borderId="1" xfId="86" applyNumberFormat="true" applyFont="true" applyFill="true" applyBorder="true" applyAlignment="true" applyProtection="true">
      <alignment horizontal="right" vertical="center"/>
    </xf>
    <xf numFmtId="49" fontId="5" fillId="0" borderId="1" xfId="0" applyNumberFormat="true" applyFont="true" applyFill="true" applyBorder="true" applyAlignment="true" applyProtection="true">
      <alignment horizontal="right" vertical="center"/>
    </xf>
    <xf numFmtId="49" fontId="6" fillId="0" borderId="1" xfId="0" applyNumberFormat="true" applyFont="true" applyFill="true" applyBorder="true" applyAlignment="true" applyProtection="true">
      <alignment horizontal="right" vertical="center"/>
    </xf>
    <xf numFmtId="3" fontId="6" fillId="2" borderId="1" xfId="0" applyNumberFormat="true" applyFont="true" applyFill="true" applyBorder="true" applyAlignment="true" applyProtection="true">
      <alignment horizontal="right" vertical="center"/>
    </xf>
    <xf numFmtId="0" fontId="39" fillId="0" borderId="0" xfId="52" applyFont="true">
      <alignment vertical="center"/>
    </xf>
    <xf numFmtId="0" fontId="40" fillId="0" borderId="0" xfId="52" applyFont="true">
      <alignment vertical="center"/>
    </xf>
    <xf numFmtId="0" fontId="9" fillId="0" borderId="0" xfId="52" applyFont="true">
      <alignment vertical="center"/>
    </xf>
    <xf numFmtId="49" fontId="10" fillId="0" borderId="0" xfId="52" applyNumberFormat="true">
      <alignment vertical="center"/>
    </xf>
    <xf numFmtId="177" fontId="10" fillId="0" borderId="0" xfId="52" applyNumberFormat="true">
      <alignment vertical="center"/>
    </xf>
    <xf numFmtId="49" fontId="1" fillId="0" borderId="0" xfId="52" applyNumberFormat="true" applyFont="true">
      <alignment vertical="center"/>
    </xf>
    <xf numFmtId="49" fontId="26" fillId="0" borderId="0" xfId="52" applyNumberFormat="true" applyFont="true" applyFill="true" applyAlignment="true">
      <alignment horizontal="center" vertical="center"/>
    </xf>
    <xf numFmtId="49" fontId="10" fillId="0" borderId="0" xfId="52" applyNumberFormat="true" applyFill="true">
      <alignment vertical="center"/>
    </xf>
    <xf numFmtId="49" fontId="40" fillId="0" borderId="1" xfId="52" applyNumberFormat="true" applyFont="true" applyFill="true" applyBorder="true" applyAlignment="true">
      <alignment horizontal="center" vertical="center" wrapText="true"/>
    </xf>
    <xf numFmtId="0" fontId="41" fillId="0" borderId="1" xfId="57" applyNumberFormat="true" applyFont="true" applyFill="true" applyBorder="true" applyAlignment="true" applyProtection="true">
      <alignment horizontal="center" vertical="center"/>
    </xf>
    <xf numFmtId="0" fontId="6" fillId="0" borderId="1" xfId="0" applyNumberFormat="true" applyFont="true" applyFill="true" applyBorder="true" applyAlignment="true" applyProtection="true">
      <alignment horizontal="left" vertical="center"/>
    </xf>
    <xf numFmtId="0" fontId="5" fillId="0" borderId="1" xfId="0" applyNumberFormat="true" applyFont="true" applyFill="true" applyBorder="true" applyAlignment="true" applyProtection="true">
      <alignment horizontal="left" vertical="center"/>
    </xf>
    <xf numFmtId="183" fontId="42" fillId="0" borderId="5" xfId="0" applyNumberFormat="true" applyFont="true" applyFill="true" applyBorder="true" applyAlignment="true" applyProtection="true">
      <alignment horizontal="right" vertical="center"/>
    </xf>
    <xf numFmtId="176" fontId="8" fillId="0" borderId="0" xfId="52" applyNumberFormat="true" applyFont="true" applyFill="true" applyAlignment="true">
      <alignment horizontal="right" vertical="center"/>
    </xf>
    <xf numFmtId="180" fontId="6" fillId="0" borderId="1" xfId="79" applyNumberFormat="true" applyFont="true" applyFill="true" applyBorder="true" applyAlignment="true" applyProtection="true">
      <alignment horizontal="right" vertical="center"/>
    </xf>
    <xf numFmtId="0" fontId="43" fillId="0" borderId="0" xfId="52" applyFont="true">
      <alignment vertical="center"/>
    </xf>
    <xf numFmtId="49" fontId="43" fillId="0" borderId="1" xfId="52" applyNumberFormat="true" applyFont="true" applyFill="true" applyBorder="true" applyAlignment="true">
      <alignment horizontal="center" vertical="center" wrapText="true"/>
    </xf>
    <xf numFmtId="0" fontId="10" fillId="0" borderId="0" xfId="52" applyAlignment="true">
      <alignment horizontal="right" vertical="center"/>
    </xf>
    <xf numFmtId="180" fontId="5" fillId="0" borderId="1" xfId="79" applyNumberFormat="true" applyFont="true" applyFill="true" applyBorder="true" applyAlignment="true" applyProtection="true">
      <alignment horizontal="right" vertical="center"/>
    </xf>
    <xf numFmtId="0" fontId="41" fillId="0" borderId="0" xfId="0" applyFont="true" applyFill="true" applyAlignment="true">
      <alignment horizontal="center" vertical="center"/>
    </xf>
    <xf numFmtId="0" fontId="44" fillId="0" borderId="0" xfId="0" applyFont="true" applyFill="true">
      <alignment vertical="center"/>
    </xf>
    <xf numFmtId="0" fontId="15" fillId="0" borderId="0" xfId="0" applyNumberFormat="true" applyFont="true" applyFill="true" applyAlignment="true" applyProtection="true">
      <alignment horizontal="center" vertical="center"/>
    </xf>
    <xf numFmtId="0" fontId="16" fillId="0" borderId="0" xfId="0" applyNumberFormat="true" applyFont="true" applyFill="true" applyBorder="true" applyAlignment="true" applyProtection="true">
      <alignment horizontal="right" vertical="center"/>
    </xf>
    <xf numFmtId="0" fontId="41" fillId="0" borderId="1" xfId="0" applyNumberFormat="true" applyFont="true" applyFill="true" applyBorder="true" applyAlignment="true" applyProtection="true">
      <alignment horizontal="center" vertical="center"/>
    </xf>
    <xf numFmtId="0" fontId="41" fillId="0" borderId="1" xfId="0" applyNumberFormat="true" applyFont="true" applyFill="true" applyBorder="true" applyAlignment="true" applyProtection="true">
      <alignment horizontal="center" vertical="center" wrapText="true"/>
    </xf>
    <xf numFmtId="182" fontId="41" fillId="0" borderId="1" xfId="77" applyNumberFormat="true" applyFont="true" applyFill="true" applyBorder="true" applyAlignment="true" applyProtection="true">
      <alignment horizontal="center" vertical="center" wrapText="true"/>
    </xf>
    <xf numFmtId="178" fontId="5" fillId="0" borderId="1" xfId="0" applyNumberFormat="true" applyFont="true" applyFill="true" applyBorder="true" applyAlignment="true" applyProtection="true">
      <alignment horizontal="right" vertical="center"/>
    </xf>
    <xf numFmtId="182" fontId="22" fillId="0" borderId="1" xfId="77" applyNumberFormat="true" applyFont="true" applyFill="true" applyBorder="true" applyAlignment="true" applyProtection="true">
      <alignment horizontal="center" vertical="center"/>
    </xf>
    <xf numFmtId="178" fontId="16" fillId="0" borderId="1" xfId="0" applyNumberFormat="true" applyFont="true" applyFill="true" applyBorder="true" applyAlignment="true" applyProtection="true">
      <alignment horizontal="right" vertical="center"/>
    </xf>
    <xf numFmtId="182" fontId="16" fillId="0" borderId="1" xfId="77" applyNumberFormat="true" applyFont="true" applyFill="true" applyBorder="true" applyAlignment="true" applyProtection="true">
      <alignment horizontal="center" vertical="center"/>
    </xf>
    <xf numFmtId="180" fontId="45" fillId="0" borderId="1" xfId="79" applyNumberFormat="true" applyFont="true" applyFill="true" applyBorder="true">
      <alignment vertical="center"/>
    </xf>
    <xf numFmtId="0" fontId="44" fillId="0" borderId="1" xfId="0" applyFont="true" applyFill="true" applyBorder="true" applyAlignment="true">
      <alignment horizontal="left" vertical="center" wrapText="true"/>
    </xf>
    <xf numFmtId="180" fontId="17" fillId="0" borderId="1" xfId="79" applyNumberFormat="true" applyFont="true" applyFill="true" applyBorder="true">
      <alignment vertical="center"/>
    </xf>
    <xf numFmtId="178" fontId="6" fillId="0" borderId="1" xfId="0" applyNumberFormat="true" applyFont="true" applyFill="true" applyBorder="true" applyAlignment="true" applyProtection="true">
      <alignment horizontal="right" vertical="center"/>
    </xf>
    <xf numFmtId="180" fontId="17" fillId="0" borderId="1" xfId="79" applyNumberFormat="true" applyFont="true" applyFill="true" applyBorder="true" applyAlignment="true">
      <alignment horizontal="right" vertical="center"/>
    </xf>
    <xf numFmtId="3" fontId="6" fillId="0" borderId="1" xfId="0" applyNumberFormat="true" applyFont="true" applyFill="true" applyBorder="true" applyAlignment="true" applyProtection="true">
      <alignment horizontal="left" vertical="center" wrapText="true"/>
    </xf>
    <xf numFmtId="182" fontId="38" fillId="0" borderId="1" xfId="77" applyNumberFormat="true" applyFont="true" applyFill="true" applyBorder="true">
      <alignment vertical="center"/>
    </xf>
    <xf numFmtId="0" fontId="44" fillId="0" borderId="0" xfId="0" applyFont="true" applyFill="true" applyAlignment="true">
      <alignment horizontal="right" vertical="center"/>
    </xf>
    <xf numFmtId="182" fontId="44" fillId="0" borderId="0" xfId="77" applyNumberFormat="true" applyFont="true" applyFill="true">
      <alignment vertical="center"/>
    </xf>
    <xf numFmtId="180" fontId="44" fillId="0" borderId="0" xfId="79" applyNumberFormat="true" applyFont="true" applyFill="true">
      <alignment vertical="center"/>
    </xf>
    <xf numFmtId="0" fontId="44" fillId="0" borderId="0" xfId="0" applyFont="true" applyFill="true" applyAlignment="true">
      <alignment horizontal="left" vertical="center" wrapText="true"/>
    </xf>
    <xf numFmtId="0" fontId="15" fillId="0" borderId="0" xfId="0" applyNumberFormat="true" applyFont="true" applyFill="true" applyAlignment="true" applyProtection="true">
      <alignment horizontal="right" vertical="center"/>
    </xf>
    <xf numFmtId="182" fontId="15" fillId="0" borderId="0" xfId="77" applyNumberFormat="true" applyFont="true" applyFill="true" applyAlignment="true" applyProtection="true">
      <alignment horizontal="center" vertical="center"/>
    </xf>
    <xf numFmtId="182" fontId="16" fillId="0" borderId="0" xfId="77" applyNumberFormat="true" applyFont="true" applyFill="true" applyBorder="true" applyAlignment="true" applyProtection="true">
      <alignment horizontal="right" vertical="center"/>
    </xf>
    <xf numFmtId="180" fontId="15" fillId="0" borderId="0" xfId="79" applyNumberFormat="true" applyFont="true" applyFill="true" applyAlignment="true" applyProtection="true">
      <alignment horizontal="center" vertical="center"/>
    </xf>
    <xf numFmtId="0" fontId="41" fillId="0" borderId="0" xfId="86" applyFont="true" applyFill="true" applyAlignment="true">
      <alignment wrapText="true"/>
    </xf>
    <xf numFmtId="0" fontId="0" fillId="0" borderId="0" xfId="86" applyFill="true" applyAlignment="true">
      <alignment wrapText="true"/>
    </xf>
    <xf numFmtId="180" fontId="0" fillId="0" borderId="0" xfId="79" applyNumberFormat="true" applyFont="true" applyFill="true" applyBorder="true" applyAlignment="true" applyProtection="true"/>
    <xf numFmtId="0" fontId="15" fillId="0" borderId="0" xfId="86" applyNumberFormat="true" applyFont="true" applyFill="true" applyAlignment="true" applyProtection="true">
      <alignment horizontal="center" vertical="center"/>
    </xf>
    <xf numFmtId="0" fontId="15" fillId="0" borderId="0" xfId="86" applyNumberFormat="true" applyFont="true" applyFill="true" applyAlignment="true" applyProtection="true">
      <alignment horizontal="center" vertical="center" wrapText="true"/>
    </xf>
    <xf numFmtId="0" fontId="16" fillId="0" borderId="0" xfId="86" applyNumberFormat="true" applyFont="true" applyFill="true" applyAlignment="true" applyProtection="true">
      <alignment horizontal="right" vertical="center"/>
    </xf>
    <xf numFmtId="0" fontId="16" fillId="0" borderId="0" xfId="86" applyNumberFormat="true" applyFont="true" applyFill="true" applyAlignment="true" applyProtection="true">
      <alignment horizontal="right" vertical="center" wrapText="true"/>
    </xf>
    <xf numFmtId="0" fontId="5" fillId="0" borderId="1" xfId="0" applyNumberFormat="true" applyFont="true" applyFill="true" applyBorder="true" applyAlignment="true" applyProtection="true">
      <alignment horizontal="center" vertical="center" wrapText="true"/>
    </xf>
    <xf numFmtId="182" fontId="5" fillId="0" borderId="1" xfId="77" applyNumberFormat="true" applyFont="true" applyFill="true" applyBorder="true" applyAlignment="true" applyProtection="true">
      <alignment horizontal="center" vertical="center"/>
    </xf>
    <xf numFmtId="0" fontId="5" fillId="0" borderId="1" xfId="0" applyNumberFormat="true" applyFont="true" applyFill="true" applyBorder="true" applyAlignment="true" applyProtection="true">
      <alignment horizontal="left" vertical="center" wrapText="true"/>
    </xf>
    <xf numFmtId="182" fontId="6" fillId="0" borderId="1" xfId="77" applyNumberFormat="true" applyFont="true" applyFill="true" applyBorder="true" applyAlignment="true" applyProtection="true">
      <alignment horizontal="right" vertical="center"/>
    </xf>
    <xf numFmtId="182" fontId="35" fillId="0" borderId="4" xfId="77" applyNumberFormat="true" applyFont="true" applyFill="true" applyBorder="true" applyAlignment="true">
      <alignment horizontal="right" vertical="center" wrapText="true"/>
    </xf>
    <xf numFmtId="0" fontId="6" fillId="0" borderId="1" xfId="0" applyNumberFormat="true" applyFont="true" applyFill="true" applyBorder="true" applyAlignment="true" applyProtection="true">
      <alignment horizontal="left" vertical="center" wrapText="true"/>
    </xf>
    <xf numFmtId="0" fontId="16" fillId="0" borderId="0" xfId="86" applyFont="true" applyFill="true" applyAlignment="true">
      <alignment horizontal="right"/>
    </xf>
    <xf numFmtId="180" fontId="6" fillId="0" borderId="1" xfId="79" applyNumberFormat="true" applyFont="true" applyFill="true" applyBorder="true" applyAlignment="true" applyProtection="true">
      <alignment vertical="center"/>
    </xf>
    <xf numFmtId="0" fontId="6" fillId="0" borderId="1" xfId="86" applyFont="true" applyFill="true" applyBorder="true" applyAlignment="true">
      <alignment vertical="center" wrapText="true"/>
    </xf>
    <xf numFmtId="182" fontId="35" fillId="0" borderId="1" xfId="77" applyNumberFormat="true" applyFont="true" applyFill="true" applyBorder="true" applyAlignment="true">
      <alignment horizontal="right" vertical="center" wrapText="true"/>
    </xf>
    <xf numFmtId="182" fontId="6" fillId="0" borderId="1" xfId="77" applyNumberFormat="true" applyFont="true" applyFill="true" applyBorder="true" applyAlignment="true" applyProtection="true">
      <alignment horizontal="left" vertical="center"/>
    </xf>
    <xf numFmtId="0" fontId="14" fillId="0" borderId="0" xfId="5" applyFont="true" applyFill="true" applyAlignment="true">
      <alignment vertical="center"/>
    </xf>
    <xf numFmtId="0" fontId="23" fillId="0" borderId="0" xfId="5" applyFont="true" applyFill="true" applyAlignment="true">
      <alignment vertical="center"/>
    </xf>
    <xf numFmtId="0" fontId="0" fillId="0" borderId="0" xfId="5" applyFill="true" applyAlignment="true">
      <alignment vertical="center"/>
    </xf>
    <xf numFmtId="183" fontId="0" fillId="0" borderId="0" xfId="5" applyNumberFormat="true" applyFill="true" applyAlignment="true">
      <alignment vertical="center"/>
    </xf>
    <xf numFmtId="183" fontId="16" fillId="0" borderId="0" xfId="5" applyNumberFormat="true" applyFont="true" applyFill="true" applyAlignment="true">
      <alignment vertical="center"/>
    </xf>
    <xf numFmtId="180" fontId="16" fillId="0" borderId="0" xfId="5" applyNumberFormat="true" applyFont="true" applyFill="true" applyAlignment="true">
      <alignment vertical="center"/>
    </xf>
    <xf numFmtId="0" fontId="16" fillId="0" borderId="0" xfId="5" applyNumberFormat="true" applyFont="true" applyFill="true" applyAlignment="true">
      <alignment vertical="center"/>
    </xf>
    <xf numFmtId="182" fontId="16" fillId="0" borderId="0" xfId="77" applyNumberFormat="true" applyFont="true" applyFill="true" applyAlignment="true">
      <alignment vertical="center"/>
    </xf>
    <xf numFmtId="0" fontId="13" fillId="0" borderId="0" xfId="5" applyFont="true" applyFill="true" applyAlignment="true">
      <alignment vertical="center"/>
    </xf>
    <xf numFmtId="0" fontId="32" fillId="0" borderId="0" xfId="5" applyFont="true" applyFill="true" applyBorder="true" applyAlignment="true">
      <alignment horizontal="center" vertical="center"/>
    </xf>
    <xf numFmtId="0" fontId="0" fillId="0" borderId="0" xfId="0" applyFont="true" applyFill="true">
      <alignment vertical="center"/>
    </xf>
    <xf numFmtId="0" fontId="0" fillId="0" borderId="2" xfId="5" applyFill="true" applyBorder="true" applyAlignment="true">
      <alignment horizontal="center" vertical="center"/>
    </xf>
    <xf numFmtId="183" fontId="0" fillId="0" borderId="2" xfId="5" applyNumberFormat="true" applyFill="true" applyBorder="true" applyAlignment="true">
      <alignment horizontal="center" vertical="center"/>
    </xf>
    <xf numFmtId="183" fontId="16" fillId="0" borderId="2" xfId="5" applyNumberFormat="true" applyFont="true" applyFill="true" applyBorder="true" applyAlignment="true">
      <alignment horizontal="center" vertical="center"/>
    </xf>
    <xf numFmtId="0" fontId="34" fillId="0" borderId="1" xfId="69" applyNumberFormat="true" applyFont="true" applyFill="true" applyBorder="true" applyAlignment="true" applyProtection="true">
      <alignment horizontal="left" vertical="center"/>
    </xf>
    <xf numFmtId="3" fontId="34" fillId="0" borderId="1" xfId="5" applyNumberFormat="true" applyFont="true" applyFill="true" applyBorder="true" applyAlignment="true" applyProtection="true">
      <alignment horizontal="right" vertical="center"/>
    </xf>
    <xf numFmtId="182" fontId="35" fillId="0" borderId="6" xfId="77" applyNumberFormat="true" applyFont="true" applyFill="true" applyBorder="true" applyAlignment="true">
      <alignment horizontal="right" vertical="center" wrapText="true"/>
    </xf>
    <xf numFmtId="43" fontId="35" fillId="0" borderId="1" xfId="77" applyFont="true" applyFill="true" applyBorder="true" applyAlignment="true">
      <alignment horizontal="justify" vertical="center" wrapText="true"/>
    </xf>
    <xf numFmtId="3" fontId="35" fillId="0" borderId="1" xfId="5" applyNumberFormat="true" applyFont="true" applyFill="true" applyBorder="true" applyAlignment="true" applyProtection="true">
      <alignment horizontal="right" vertical="center"/>
    </xf>
    <xf numFmtId="0" fontId="35" fillId="0" borderId="1" xfId="5" applyFont="true" applyFill="true" applyBorder="true" applyAlignment="true">
      <alignment vertical="center"/>
    </xf>
    <xf numFmtId="183" fontId="35" fillId="0" borderId="1" xfId="5" applyNumberFormat="true" applyFont="true" applyFill="true" applyBorder="true" applyAlignment="true">
      <alignment vertical="center"/>
    </xf>
    <xf numFmtId="183" fontId="35" fillId="0" borderId="1" xfId="69" applyNumberFormat="true" applyFont="true" applyFill="true" applyBorder="true" applyAlignment="true" applyProtection="true">
      <alignment vertical="center" wrapText="true"/>
    </xf>
    <xf numFmtId="183" fontId="35" fillId="0" borderId="1" xfId="5" applyNumberFormat="true" applyFont="true" applyFill="true" applyBorder="true" applyAlignment="true">
      <alignment vertical="center" wrapText="true"/>
    </xf>
    <xf numFmtId="1" fontId="35" fillId="0" borderId="1" xfId="88" applyNumberFormat="true" applyFont="true" applyFill="true" applyBorder="true">
      <alignment vertical="center"/>
    </xf>
    <xf numFmtId="183" fontId="35" fillId="0" borderId="1" xfId="0" applyNumberFormat="true" applyFont="true" applyFill="true" applyBorder="true" applyAlignment="true">
      <alignment vertical="center" wrapText="true"/>
    </xf>
    <xf numFmtId="3" fontId="35" fillId="0" borderId="1" xfId="77" applyNumberFormat="true" applyFont="true" applyFill="true" applyBorder="true" applyAlignment="true" applyProtection="true">
      <alignment vertical="center" wrapText="true"/>
      <protection locked="false"/>
    </xf>
    <xf numFmtId="0" fontId="35" fillId="0" borderId="1" xfId="0" applyFont="true" applyFill="true" applyBorder="true">
      <alignment vertical="center"/>
    </xf>
    <xf numFmtId="183" fontId="35" fillId="0" borderId="1" xfId="0" applyNumberFormat="true" applyFont="true" applyFill="true" applyBorder="true">
      <alignment vertical="center"/>
    </xf>
    <xf numFmtId="0" fontId="34" fillId="0" borderId="1" xfId="88" applyFont="true" applyFill="true" applyBorder="true" applyAlignment="true">
      <alignment horizontal="center" vertical="center"/>
    </xf>
    <xf numFmtId="183" fontId="34" fillId="0" borderId="1" xfId="0" applyNumberFormat="true" applyFont="true" applyFill="true" applyBorder="true" applyAlignment="true">
      <alignment vertical="center" wrapText="true"/>
    </xf>
    <xf numFmtId="180" fontId="16" fillId="0" borderId="2" xfId="5" applyNumberFormat="true" applyFont="true" applyFill="true" applyBorder="true" applyAlignment="true">
      <alignment horizontal="center" vertical="center"/>
    </xf>
    <xf numFmtId="0" fontId="16" fillId="0" borderId="2" xfId="5" applyNumberFormat="true" applyFont="true" applyFill="true" applyBorder="true" applyAlignment="true">
      <alignment horizontal="center" vertical="center"/>
    </xf>
    <xf numFmtId="180" fontId="34" fillId="0" borderId="1" xfId="5" applyNumberFormat="true" applyFont="true" applyFill="true" applyBorder="true" applyAlignment="true">
      <alignment vertical="center" wrapText="true"/>
    </xf>
    <xf numFmtId="180" fontId="34" fillId="0" borderId="1" xfId="5" applyNumberFormat="true" applyFont="true" applyFill="true" applyBorder="true" applyAlignment="true">
      <alignment vertical="center"/>
    </xf>
    <xf numFmtId="180" fontId="34" fillId="0" borderId="1" xfId="0" applyNumberFormat="true" applyFont="true" applyFill="true" applyBorder="true" applyAlignment="true">
      <alignment vertical="center" wrapText="true"/>
    </xf>
    <xf numFmtId="0" fontId="34" fillId="0" borderId="1" xfId="5" applyNumberFormat="true" applyFont="true" applyFill="true" applyBorder="true" applyAlignment="true" applyProtection="true">
      <alignment horizontal="left" vertical="center"/>
    </xf>
    <xf numFmtId="180" fontId="35" fillId="0" borderId="1" xfId="0" applyNumberFormat="true" applyFont="true" applyFill="true" applyBorder="true" applyAlignment="true">
      <alignment vertical="center" wrapText="true"/>
    </xf>
    <xf numFmtId="0" fontId="35" fillId="0" borderId="1" xfId="5" applyNumberFormat="true" applyFont="true" applyFill="true" applyBorder="true" applyAlignment="true" applyProtection="true">
      <alignment horizontal="left" vertical="center"/>
    </xf>
    <xf numFmtId="180" fontId="35" fillId="0" borderId="1" xfId="0" applyNumberFormat="true" applyFont="true" applyFill="true" applyBorder="true">
      <alignment vertical="center"/>
    </xf>
    <xf numFmtId="180" fontId="35" fillId="0" borderId="1" xfId="0" applyNumberFormat="true" applyFont="true" applyFill="true" applyBorder="true" applyAlignment="true">
      <alignment horizontal="right" vertical="center" wrapText="true"/>
    </xf>
    <xf numFmtId="0" fontId="35" fillId="0" borderId="1" xfId="5" applyNumberFormat="true" applyFont="true" applyFill="true" applyBorder="true" applyAlignment="true">
      <alignment vertical="center"/>
    </xf>
    <xf numFmtId="3" fontId="35" fillId="0" borderId="4" xfId="0" applyNumberFormat="true" applyFont="true" applyFill="true" applyBorder="true" applyAlignment="true" applyProtection="true">
      <alignment horizontal="right" vertical="center"/>
    </xf>
    <xf numFmtId="180" fontId="35" fillId="0" borderId="4" xfId="0" applyNumberFormat="true" applyFont="true" applyFill="true" applyBorder="true" applyAlignment="true">
      <alignment vertical="center" wrapText="true"/>
    </xf>
    <xf numFmtId="3" fontId="35" fillId="0" borderId="7" xfId="0" applyNumberFormat="true" applyFont="true" applyFill="true" applyBorder="true" applyAlignment="true" applyProtection="true">
      <alignment horizontal="right" vertical="center"/>
    </xf>
    <xf numFmtId="180" fontId="35" fillId="0" borderId="1" xfId="5" applyNumberFormat="true" applyFont="true" applyFill="true" applyBorder="true" applyAlignment="true">
      <alignment vertical="center" wrapText="true"/>
    </xf>
    <xf numFmtId="180" fontId="35" fillId="0" borderId="1" xfId="5" applyNumberFormat="true" applyFont="true" applyFill="true" applyBorder="true" applyAlignment="true">
      <alignment vertical="center"/>
    </xf>
    <xf numFmtId="183" fontId="35" fillId="0" borderId="1" xfId="0" applyNumberFormat="true" applyFont="true" applyFill="true" applyBorder="true" applyAlignment="true">
      <alignment horizontal="right" vertical="center" wrapText="true"/>
    </xf>
    <xf numFmtId="180" fontId="35" fillId="0" borderId="0" xfId="5" applyNumberFormat="true" applyFont="true" applyFill="true" applyAlignment="true">
      <alignment vertical="center"/>
    </xf>
    <xf numFmtId="183" fontId="16" fillId="0" borderId="2" xfId="5" applyNumberFormat="true" applyFont="true" applyFill="true" applyBorder="true" applyAlignment="true">
      <alignment vertical="center"/>
    </xf>
    <xf numFmtId="0" fontId="35" fillId="0" borderId="1" xfId="88" applyFont="true" applyFill="true" applyBorder="true" applyAlignment="true">
      <alignment vertical="center"/>
    </xf>
    <xf numFmtId="3" fontId="35" fillId="0" borderId="1" xfId="123" applyNumberFormat="true" applyFont="true" applyFill="true" applyBorder="true" applyAlignment="true" applyProtection="true">
      <alignment horizontal="right" vertical="center"/>
    </xf>
    <xf numFmtId="0" fontId="35" fillId="0" borderId="1" xfId="88" applyFont="true" applyFill="true" applyBorder="true" applyAlignment="true">
      <alignment horizontal="left" vertical="center" wrapText="true"/>
    </xf>
    <xf numFmtId="3" fontId="35" fillId="0" borderId="1" xfId="0" applyNumberFormat="true" applyFont="true" applyFill="true" applyBorder="true" applyAlignment="true" applyProtection="true">
      <alignment horizontal="left" vertical="center"/>
    </xf>
    <xf numFmtId="0" fontId="35" fillId="0" borderId="1" xfId="88" applyFont="true" applyFill="true" applyBorder="true">
      <alignment vertical="center"/>
    </xf>
    <xf numFmtId="183" fontId="34" fillId="0" borderId="1" xfId="5" applyNumberFormat="true" applyFont="true" applyFill="true" applyBorder="true" applyAlignment="true">
      <alignment vertical="center" wrapText="true"/>
    </xf>
    <xf numFmtId="0" fontId="16" fillId="0" borderId="2" xfId="5" applyFont="true" applyFill="true" applyBorder="true" applyAlignment="true">
      <alignment vertical="center"/>
    </xf>
    <xf numFmtId="182" fontId="16" fillId="0" borderId="2" xfId="77" applyNumberFormat="true" applyFont="true" applyFill="true" applyBorder="true" applyAlignment="true">
      <alignment vertical="center"/>
    </xf>
    <xf numFmtId="183" fontId="16" fillId="0" borderId="2" xfId="5" applyNumberFormat="true" applyFont="true" applyFill="true" applyBorder="true" applyAlignment="true">
      <alignment horizontal="right" vertical="center"/>
    </xf>
    <xf numFmtId="180" fontId="34" fillId="0" borderId="1" xfId="0" applyNumberFormat="true" applyFont="true" applyFill="true" applyBorder="true">
      <alignment vertical="center"/>
    </xf>
    <xf numFmtId="180" fontId="35" fillId="0" borderId="1" xfId="5" applyNumberFormat="true" applyFont="true" applyFill="true" applyBorder="true" applyAlignment="true">
      <alignment horizontal="right" vertical="center"/>
    </xf>
    <xf numFmtId="180" fontId="35" fillId="0" borderId="1" xfId="79" applyNumberFormat="true" applyFont="true" applyFill="true" applyBorder="true">
      <alignment vertical="center"/>
    </xf>
    <xf numFmtId="0" fontId="34" fillId="0" borderId="1" xfId="88" applyFont="true" applyFill="true" applyBorder="true" applyAlignment="true" quotePrefix="true">
      <alignment horizontal="center" vertical="center"/>
    </xf>
    <xf numFmtId="179" fontId="17" fillId="0" borderId="1" xfId="86" applyNumberFormat="true" applyFont="true" applyFill="true" applyBorder="true" applyAlignment="true" applyProtection="true" quotePrefix="true">
      <alignment horizontal="right" vertical="center"/>
    </xf>
  </cellXfs>
  <cellStyles count="152">
    <cellStyle name="常规" xfId="0" builtinId="0"/>
    <cellStyle name="常规 12" xfId="1"/>
    <cellStyle name="差_Sheet1_国库：2014年新区收支决算（草案）-1" xfId="2"/>
    <cellStyle name="60% - 强调文字颜色 2 2" xfId="3"/>
    <cellStyle name="差_附件1：经济分类科目2_（大鹏新区）2014年收支决算（草案）" xfId="4"/>
    <cellStyle name="常规 2 2 2" xfId="5"/>
    <cellStyle name="标题 3 2" xfId="6"/>
    <cellStyle name="40% - 强调文字颜色 5 2" xfId="7"/>
    <cellStyle name="常规_附件：2011年本级财政预算（草案）" xfId="8"/>
    <cellStyle name="千位分隔 4" xfId="9"/>
    <cellStyle name="好 2" xfId="10"/>
    <cellStyle name="40% - 强调文字颜色 6 2" xfId="11"/>
    <cellStyle name="常规 2 3" xfId="12"/>
    <cellStyle name="20% - 强调文字颜色 3 2" xfId="13"/>
    <cellStyle name="常规 7" xfId="14"/>
    <cellStyle name="常规 2" xfId="15"/>
    <cellStyle name="百分比 2 2" xfId="16"/>
    <cellStyle name="常规 2 2" xfId="17"/>
    <cellStyle name="好_Sheet1_国库：2014年新区收支决算（草案）-1" xfId="18"/>
    <cellStyle name="40% - 强调文字颜色 1" xfId="19" builtinId="31"/>
    <cellStyle name="千位分隔 5" xfId="20"/>
    <cellStyle name="60% - 强调文字颜色 6 2" xfId="21"/>
    <cellStyle name="千位分隔 2 2" xfId="22"/>
    <cellStyle name="强调文字颜色 6" xfId="23" builtinId="49"/>
    <cellStyle name="20% - 强调文字颜色 2 2" xfId="24"/>
    <cellStyle name="20% - 强调文字颜色 5" xfId="25" builtinId="46"/>
    <cellStyle name="20% - 强调文字颜色 4" xfId="26" builtinId="42"/>
    <cellStyle name="强调文字颜色 4" xfId="27" builtinId="41"/>
    <cellStyle name="常规 10 2" xfId="28"/>
    <cellStyle name="千位分隔 2" xfId="29"/>
    <cellStyle name="计算 2" xfId="30"/>
    <cellStyle name="60% - 强调文字颜色 6" xfId="31" builtinId="52"/>
    <cellStyle name="40% - 强调文字颜色 3" xfId="32" builtinId="39"/>
    <cellStyle name="60% - 强调文字颜色 1 2" xfId="33"/>
    <cellStyle name="强调文字颜色 3" xfId="34" builtinId="37"/>
    <cellStyle name="60% - 强调文字颜色 2" xfId="35" builtinId="36"/>
    <cellStyle name="好_Xl0000079" xfId="36"/>
    <cellStyle name="60% - 强调文字颜色 5" xfId="37" builtinId="48"/>
    <cellStyle name="40% - 强调文字颜色 1 2" xfId="38"/>
    <cellStyle name="40% - 强调文字颜色 2" xfId="39" builtinId="35"/>
    <cellStyle name="20% - 强调文字颜色 6 2" xfId="40"/>
    <cellStyle name="千位分隔 6" xfId="41"/>
    <cellStyle name="40% - 强调文字颜色 5" xfId="42" builtinId="47"/>
    <cellStyle name="强调文字颜色 6 2" xfId="43"/>
    <cellStyle name="20% - 强调文字颜色 2" xfId="44" builtinId="34"/>
    <cellStyle name="好_附件1：经济分类科目2_（大鹏新区）2014年收支决算（草案）" xfId="45"/>
    <cellStyle name="强调文字颜色 3 2" xfId="46"/>
    <cellStyle name="标题" xfId="47" builtinId="15"/>
    <cellStyle name="标题 5" xfId="48"/>
    <cellStyle name="已访问的超链接" xfId="49" builtinId="9"/>
    <cellStyle name="标题 3" xfId="50" builtinId="18"/>
    <cellStyle name="检查单元格" xfId="51" builtinId="23"/>
    <cellStyle name="常规 14" xfId="52"/>
    <cellStyle name="输入" xfId="53" builtinId="20"/>
    <cellStyle name="常规 3 2" xfId="54"/>
    <cellStyle name="差 2" xfId="55"/>
    <cellStyle name="适中 2" xfId="56"/>
    <cellStyle name="常规 11" xfId="57"/>
    <cellStyle name="超链接" xfId="58" builtinId="8"/>
    <cellStyle name="输出" xfId="59" builtinId="21"/>
    <cellStyle name="40% - 强调文字颜色 6" xfId="60" builtinId="51"/>
    <cellStyle name="20% - 强调文字颜色 3" xfId="61" builtinId="38"/>
    <cellStyle name="货币[0]" xfId="62" builtinId="7"/>
    <cellStyle name="20% - 强调文字颜色 4 2" xfId="63"/>
    <cellStyle name="解释性文本" xfId="64" builtinId="53"/>
    <cellStyle name="标题 1" xfId="65" builtinId="16"/>
    <cellStyle name="注释" xfId="66" builtinId="10"/>
    <cellStyle name="链接单元格" xfId="67" builtinId="24"/>
    <cellStyle name="千位分隔[0]" xfId="68" builtinId="6"/>
    <cellStyle name="常规_Sheet1" xfId="69"/>
    <cellStyle name="好" xfId="70" builtinId="26"/>
    <cellStyle name="好_StartUp" xfId="71"/>
    <cellStyle name="常规 9" xfId="72"/>
    <cellStyle name="60% - 强调文字颜色 4 2" xfId="73"/>
    <cellStyle name="货币" xfId="74" builtinId="4"/>
    <cellStyle name="常规 10" xfId="75"/>
    <cellStyle name="计算" xfId="76" builtinId="22"/>
    <cellStyle name="千位分隔" xfId="77" builtinId="3"/>
    <cellStyle name="输入 2" xfId="78"/>
    <cellStyle name="百分比" xfId="79" builtinId="5"/>
    <cellStyle name="常规_基本支出经济科目" xfId="80"/>
    <cellStyle name="好_附件1：经济分类科目2_国库：2014年新区收支决算（草案）-1" xfId="81"/>
    <cellStyle name="标题 2 2" xfId="82"/>
    <cellStyle name="常规_2016年市对区转移支付预算表" xfId="83"/>
    <cellStyle name="20% - 强调文字颜色 1 2" xfId="84"/>
    <cellStyle name="20% - 强调文字颜色 1" xfId="85" builtinId="30"/>
    <cellStyle name="常规 2 2 3" xfId="86"/>
    <cellStyle name="60% - 强调文字颜色 5 2" xfId="87"/>
    <cellStyle name="常规_2010年财政一般预算收支预算（草案）20100315" xfId="88"/>
    <cellStyle name="强调文字颜色 5" xfId="89" builtinId="45"/>
    <cellStyle name="汇总" xfId="90" builtinId="25"/>
    <cellStyle name="强调文字颜色 2" xfId="91" builtinId="33"/>
    <cellStyle name="差" xfId="92" builtinId="27"/>
    <cellStyle name="百分比 3" xfId="93"/>
    <cellStyle name="20% - 强调文字颜色 6" xfId="94" builtinId="50"/>
    <cellStyle name="好_Xl0000078" xfId="95"/>
    <cellStyle name="警告文本" xfId="96" builtinId="11"/>
    <cellStyle name="40% - 强调文字颜色 2 2" xfId="97"/>
    <cellStyle name="适中" xfId="98" builtinId="28"/>
    <cellStyle name="20% - 强调文字颜色 5 2" xfId="99"/>
    <cellStyle name="强调文字颜色 1" xfId="100" builtinId="29"/>
    <cellStyle name="常规 3" xfId="101"/>
    <cellStyle name="差_附件1：经济分类科目2_国库：2014年新区收支决算（草案）-1" xfId="102"/>
    <cellStyle name="60% - 强调文字颜色 4" xfId="103" builtinId="44"/>
    <cellStyle name="好_Sheet1_（龙华新区）2014年收支决算（草案）" xfId="104"/>
    <cellStyle name="强调文字颜色 1 2" xfId="105"/>
    <cellStyle name="常规 4" xfId="106"/>
    <cellStyle name="常规 5" xfId="107"/>
    <cellStyle name="样式 1" xfId="108"/>
    <cellStyle name="好_附件1：经济分类科目2" xfId="109"/>
    <cellStyle name="60% - 强调文字颜色 3 2" xfId="110"/>
    <cellStyle name="常规 6" xfId="111"/>
    <cellStyle name="差_Sheet1_（大鹏新区）2014年收支决算（草案）" xfId="112"/>
    <cellStyle name="强调文字颜色 5 2" xfId="113"/>
    <cellStyle name="40% - 强调文字颜色 4 2" xfId="114"/>
    <cellStyle name="差_Sheet1" xfId="115"/>
    <cellStyle name="60% - 强调文字颜色 1" xfId="116" builtinId="32"/>
    <cellStyle name="汇总 2" xfId="117"/>
    <cellStyle name="常规 13" xfId="118"/>
    <cellStyle name="输出 2" xfId="119"/>
    <cellStyle name="好_附件1：经济分类科目2_（龙华新区）2014年收支决算（草案）" xfId="120"/>
    <cellStyle name="千位分隔 3" xfId="121"/>
    <cellStyle name="标题 1 2" xfId="122"/>
    <cellStyle name="常规 2 4" xfId="123"/>
    <cellStyle name="注释 2" xfId="124"/>
    <cellStyle name="链接单元格 2" xfId="125"/>
    <cellStyle name="解释性文本 2" xfId="126"/>
    <cellStyle name="警告文本 2" xfId="127"/>
    <cellStyle name="强调文字颜色 4 2" xfId="128"/>
    <cellStyle name="40% - 强调文字颜色 4" xfId="129" builtinId="43"/>
    <cellStyle name="好_Sheet1" xfId="130"/>
    <cellStyle name="检查单元格 2" xfId="131"/>
    <cellStyle name="常规 8" xfId="132"/>
    <cellStyle name="差_Sheet1_（龙华新区）2014年收支决算（草案）" xfId="133"/>
    <cellStyle name="60% - 强调文字颜色 3" xfId="134" builtinId="40"/>
    <cellStyle name="常规 2_（光明新区）2014年收支决算（草案）" xfId="135"/>
    <cellStyle name="差_StartUp" xfId="136"/>
    <cellStyle name="差_附件1：经济分类科目2" xfId="137"/>
    <cellStyle name="差_Xl0000078" xfId="138"/>
    <cellStyle name="常规 30" xfId="139"/>
    <cellStyle name="差_Xl0000079" xfId="140"/>
    <cellStyle name="强调文字颜色 2 2" xfId="141"/>
    <cellStyle name="标题 2" xfId="142" builtinId="17"/>
    <cellStyle name="常规 56" xfId="143"/>
    <cellStyle name="标题 4" xfId="144" builtinId="19"/>
    <cellStyle name="常规 2_2016年市对区转移支付预算表" xfId="145"/>
    <cellStyle name="好_Sheet1_（大鹏新区）2014年收支决算（草案）" xfId="146"/>
    <cellStyle name="差_附件1：经济分类科目2_（龙华新区）2014年收支决算（草案）" xfId="147"/>
    <cellStyle name="40% - 强调文字颜色 3 2" xfId="148"/>
    <cellStyle name="_ET_STYLE_NoName_00_" xfId="149"/>
    <cellStyle name="标题 4 2" xfId="150"/>
    <cellStyle name="百分比 2" xfId="1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9"/>
  <sheetViews>
    <sheetView workbookViewId="0">
      <selection activeCell="O19" sqref="O19"/>
    </sheetView>
  </sheetViews>
  <sheetFormatPr defaultColWidth="9" defaultRowHeight="15.75"/>
  <sheetData>
    <row r="19" ht="34.5" spans="1:1">
      <c r="A19" s="28" t="s">
        <v>0</v>
      </c>
    </row>
  </sheetData>
  <printOptions horizontalCentered="true"/>
  <pageMargins left="1.02361111111111" right="0.700694444444445" top="0.751388888888889" bottom="0.751388888888889" header="0.298611111111111" footer="0.298611111111111"/>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F1:H11"/>
  <sheetViews>
    <sheetView topLeftCell="F1" workbookViewId="0">
      <selection activeCell="N18" sqref="N18"/>
    </sheetView>
  </sheetViews>
  <sheetFormatPr defaultColWidth="9" defaultRowHeight="13.5" outlineLevelCol="7"/>
  <cols>
    <col min="1" max="5" width="9" style="22" hidden="true" customWidth="true"/>
    <col min="6" max="6" width="41.5" style="22" customWidth="true"/>
    <col min="7" max="7" width="13" style="22" customWidth="true"/>
    <col min="8" max="8" width="14.5" style="22" customWidth="true"/>
    <col min="9" max="11" width="10.375" style="22"/>
    <col min="12" max="12" width="11.5" style="22"/>
    <col min="13" max="14" width="10.375" style="22"/>
    <col min="15" max="246" width="9" style="22"/>
    <col min="247" max="248" width="13.25" style="22" customWidth="true"/>
    <col min="249" max="250" width="13.75" style="22" customWidth="true"/>
    <col min="251" max="251" width="9" style="22" hidden="true" customWidth="true"/>
    <col min="252" max="253" width="13.75" style="22" customWidth="true"/>
    <col min="254" max="502" width="9" style="22"/>
    <col min="503" max="504" width="13.25" style="22" customWidth="true"/>
    <col min="505" max="506" width="13.75" style="22" customWidth="true"/>
    <col min="507" max="507" width="9" style="22" hidden="true" customWidth="true"/>
    <col min="508" max="509" width="13.75" style="22" customWidth="true"/>
    <col min="510" max="758" width="9" style="22"/>
    <col min="759" max="760" width="13.25" style="22" customWidth="true"/>
    <col min="761" max="762" width="13.75" style="22" customWidth="true"/>
    <col min="763" max="763" width="9" style="22" hidden="true" customWidth="true"/>
    <col min="764" max="765" width="13.75" style="22" customWidth="true"/>
    <col min="766" max="1014" width="9" style="22"/>
    <col min="1015" max="1016" width="13.25" style="22" customWidth="true"/>
    <col min="1017" max="1018" width="13.75" style="22" customWidth="true"/>
    <col min="1019" max="1019" width="9" style="22" hidden="true" customWidth="true"/>
    <col min="1020" max="1021" width="13.75" style="22" customWidth="true"/>
    <col min="1022" max="1270" width="9" style="22"/>
    <col min="1271" max="1272" width="13.25" style="22" customWidth="true"/>
    <col min="1273" max="1274" width="13.75" style="22" customWidth="true"/>
    <col min="1275" max="1275" width="9" style="22" hidden="true" customWidth="true"/>
    <col min="1276" max="1277" width="13.75" style="22" customWidth="true"/>
    <col min="1278" max="1526" width="9" style="22"/>
    <col min="1527" max="1528" width="13.25" style="22" customWidth="true"/>
    <col min="1529" max="1530" width="13.75" style="22" customWidth="true"/>
    <col min="1531" max="1531" width="9" style="22" hidden="true" customWidth="true"/>
    <col min="1532" max="1533" width="13.75" style="22" customWidth="true"/>
    <col min="1534" max="1782" width="9" style="22"/>
    <col min="1783" max="1784" width="13.25" style="22" customWidth="true"/>
    <col min="1785" max="1786" width="13.75" style="22" customWidth="true"/>
    <col min="1787" max="1787" width="9" style="22" hidden="true" customWidth="true"/>
    <col min="1788" max="1789" width="13.75" style="22" customWidth="true"/>
    <col min="1790" max="2038" width="9" style="22"/>
    <col min="2039" max="2040" width="13.25" style="22" customWidth="true"/>
    <col min="2041" max="2042" width="13.75" style="22" customWidth="true"/>
    <col min="2043" max="2043" width="9" style="22" hidden="true" customWidth="true"/>
    <col min="2044" max="2045" width="13.75" style="22" customWidth="true"/>
    <col min="2046" max="2294" width="9" style="22"/>
    <col min="2295" max="2296" width="13.25" style="22" customWidth="true"/>
    <col min="2297" max="2298" width="13.75" style="22" customWidth="true"/>
    <col min="2299" max="2299" width="9" style="22" hidden="true" customWidth="true"/>
    <col min="2300" max="2301" width="13.75" style="22" customWidth="true"/>
    <col min="2302" max="2550" width="9" style="22"/>
    <col min="2551" max="2552" width="13.25" style="22" customWidth="true"/>
    <col min="2553" max="2554" width="13.75" style="22" customWidth="true"/>
    <col min="2555" max="2555" width="9" style="22" hidden="true" customWidth="true"/>
    <col min="2556" max="2557" width="13.75" style="22" customWidth="true"/>
    <col min="2558" max="2806" width="9" style="22"/>
    <col min="2807" max="2808" width="13.25" style="22" customWidth="true"/>
    <col min="2809" max="2810" width="13.75" style="22" customWidth="true"/>
    <col min="2811" max="2811" width="9" style="22" hidden="true" customWidth="true"/>
    <col min="2812" max="2813" width="13.75" style="22" customWidth="true"/>
    <col min="2814" max="3062" width="9" style="22"/>
    <col min="3063" max="3064" width="13.25" style="22" customWidth="true"/>
    <col min="3065" max="3066" width="13.75" style="22" customWidth="true"/>
    <col min="3067" max="3067" width="9" style="22" hidden="true" customWidth="true"/>
    <col min="3068" max="3069" width="13.75" style="22" customWidth="true"/>
    <col min="3070" max="3318" width="9" style="22"/>
    <col min="3319" max="3320" width="13.25" style="22" customWidth="true"/>
    <col min="3321" max="3322" width="13.75" style="22" customWidth="true"/>
    <col min="3323" max="3323" width="9" style="22" hidden="true" customWidth="true"/>
    <col min="3324" max="3325" width="13.75" style="22" customWidth="true"/>
    <col min="3326" max="3574" width="9" style="22"/>
    <col min="3575" max="3576" width="13.25" style="22" customWidth="true"/>
    <col min="3577" max="3578" width="13.75" style="22" customWidth="true"/>
    <col min="3579" max="3579" width="9" style="22" hidden="true" customWidth="true"/>
    <col min="3580" max="3581" width="13.75" style="22" customWidth="true"/>
    <col min="3582" max="3830" width="9" style="22"/>
    <col min="3831" max="3832" width="13.25" style="22" customWidth="true"/>
    <col min="3833" max="3834" width="13.75" style="22" customWidth="true"/>
    <col min="3835" max="3835" width="9" style="22" hidden="true" customWidth="true"/>
    <col min="3836" max="3837" width="13.75" style="22" customWidth="true"/>
    <col min="3838" max="4086" width="9" style="22"/>
    <col min="4087" max="4088" width="13.25" style="22" customWidth="true"/>
    <col min="4089" max="4090" width="13.75" style="22" customWidth="true"/>
    <col min="4091" max="4091" width="9" style="22" hidden="true" customWidth="true"/>
    <col min="4092" max="4093" width="13.75" style="22" customWidth="true"/>
    <col min="4094" max="4342" width="9" style="22"/>
    <col min="4343" max="4344" width="13.25" style="22" customWidth="true"/>
    <col min="4345" max="4346" width="13.75" style="22" customWidth="true"/>
    <col min="4347" max="4347" width="9" style="22" hidden="true" customWidth="true"/>
    <col min="4348" max="4349" width="13.75" style="22" customWidth="true"/>
    <col min="4350" max="4598" width="9" style="22"/>
    <col min="4599" max="4600" width="13.25" style="22" customWidth="true"/>
    <col min="4601" max="4602" width="13.75" style="22" customWidth="true"/>
    <col min="4603" max="4603" width="9" style="22" hidden="true" customWidth="true"/>
    <col min="4604" max="4605" width="13.75" style="22" customWidth="true"/>
    <col min="4606" max="4854" width="9" style="22"/>
    <col min="4855" max="4856" width="13.25" style="22" customWidth="true"/>
    <col min="4857" max="4858" width="13.75" style="22" customWidth="true"/>
    <col min="4859" max="4859" width="9" style="22" hidden="true" customWidth="true"/>
    <col min="4860" max="4861" width="13.75" style="22" customWidth="true"/>
    <col min="4862" max="5110" width="9" style="22"/>
    <col min="5111" max="5112" width="13.25" style="22" customWidth="true"/>
    <col min="5113" max="5114" width="13.75" style="22" customWidth="true"/>
    <col min="5115" max="5115" width="9" style="22" hidden="true" customWidth="true"/>
    <col min="5116" max="5117" width="13.75" style="22" customWidth="true"/>
    <col min="5118" max="5366" width="9" style="22"/>
    <col min="5367" max="5368" width="13.25" style="22" customWidth="true"/>
    <col min="5369" max="5370" width="13.75" style="22" customWidth="true"/>
    <col min="5371" max="5371" width="9" style="22" hidden="true" customWidth="true"/>
    <col min="5372" max="5373" width="13.75" style="22" customWidth="true"/>
    <col min="5374" max="5622" width="9" style="22"/>
    <col min="5623" max="5624" width="13.25" style="22" customWidth="true"/>
    <col min="5625" max="5626" width="13.75" style="22" customWidth="true"/>
    <col min="5627" max="5627" width="9" style="22" hidden="true" customWidth="true"/>
    <col min="5628" max="5629" width="13.75" style="22" customWidth="true"/>
    <col min="5630" max="5878" width="9" style="22"/>
    <col min="5879" max="5880" width="13.25" style="22" customWidth="true"/>
    <col min="5881" max="5882" width="13.75" style="22" customWidth="true"/>
    <col min="5883" max="5883" width="9" style="22" hidden="true" customWidth="true"/>
    <col min="5884" max="5885" width="13.75" style="22" customWidth="true"/>
    <col min="5886" max="6134" width="9" style="22"/>
    <col min="6135" max="6136" width="13.25" style="22" customWidth="true"/>
    <col min="6137" max="6138" width="13.75" style="22" customWidth="true"/>
    <col min="6139" max="6139" width="9" style="22" hidden="true" customWidth="true"/>
    <col min="6140" max="6141" width="13.75" style="22" customWidth="true"/>
    <col min="6142" max="6390" width="9" style="22"/>
    <col min="6391" max="6392" width="13.25" style="22" customWidth="true"/>
    <col min="6393" max="6394" width="13.75" style="22" customWidth="true"/>
    <col min="6395" max="6395" width="9" style="22" hidden="true" customWidth="true"/>
    <col min="6396" max="6397" width="13.75" style="22" customWidth="true"/>
    <col min="6398" max="6646" width="9" style="22"/>
    <col min="6647" max="6648" width="13.25" style="22" customWidth="true"/>
    <col min="6649" max="6650" width="13.75" style="22" customWidth="true"/>
    <col min="6651" max="6651" width="9" style="22" hidden="true" customWidth="true"/>
    <col min="6652" max="6653" width="13.75" style="22" customWidth="true"/>
    <col min="6654" max="6902" width="9" style="22"/>
    <col min="6903" max="6904" width="13.25" style="22" customWidth="true"/>
    <col min="6905" max="6906" width="13.75" style="22" customWidth="true"/>
    <col min="6907" max="6907" width="9" style="22" hidden="true" customWidth="true"/>
    <col min="6908" max="6909" width="13.75" style="22" customWidth="true"/>
    <col min="6910" max="7158" width="9" style="22"/>
    <col min="7159" max="7160" width="13.25" style="22" customWidth="true"/>
    <col min="7161" max="7162" width="13.75" style="22" customWidth="true"/>
    <col min="7163" max="7163" width="9" style="22" hidden="true" customWidth="true"/>
    <col min="7164" max="7165" width="13.75" style="22" customWidth="true"/>
    <col min="7166" max="7414" width="9" style="22"/>
    <col min="7415" max="7416" width="13.25" style="22" customWidth="true"/>
    <col min="7417" max="7418" width="13.75" style="22" customWidth="true"/>
    <col min="7419" max="7419" width="9" style="22" hidden="true" customWidth="true"/>
    <col min="7420" max="7421" width="13.75" style="22" customWidth="true"/>
    <col min="7422" max="7670" width="9" style="22"/>
    <col min="7671" max="7672" width="13.25" style="22" customWidth="true"/>
    <col min="7673" max="7674" width="13.75" style="22" customWidth="true"/>
    <col min="7675" max="7675" width="9" style="22" hidden="true" customWidth="true"/>
    <col min="7676" max="7677" width="13.75" style="22" customWidth="true"/>
    <col min="7678" max="7926" width="9" style="22"/>
    <col min="7927" max="7928" width="13.25" style="22" customWidth="true"/>
    <col min="7929" max="7930" width="13.75" style="22" customWidth="true"/>
    <col min="7931" max="7931" width="9" style="22" hidden="true" customWidth="true"/>
    <col min="7932" max="7933" width="13.75" style="22" customWidth="true"/>
    <col min="7934" max="8182" width="9" style="22"/>
    <col min="8183" max="8184" width="13.25" style="22" customWidth="true"/>
    <col min="8185" max="8186" width="13.75" style="22" customWidth="true"/>
    <col min="8187" max="8187" width="9" style="22" hidden="true" customWidth="true"/>
    <col min="8188" max="8189" width="13.75" style="22" customWidth="true"/>
    <col min="8190" max="8438" width="9" style="22"/>
    <col min="8439" max="8440" width="13.25" style="22" customWidth="true"/>
    <col min="8441" max="8442" width="13.75" style="22" customWidth="true"/>
    <col min="8443" max="8443" width="9" style="22" hidden="true" customWidth="true"/>
    <col min="8444" max="8445" width="13.75" style="22" customWidth="true"/>
    <col min="8446" max="8694" width="9" style="22"/>
    <col min="8695" max="8696" width="13.25" style="22" customWidth="true"/>
    <col min="8697" max="8698" width="13.75" style="22" customWidth="true"/>
    <col min="8699" max="8699" width="9" style="22" hidden="true" customWidth="true"/>
    <col min="8700" max="8701" width="13.75" style="22" customWidth="true"/>
    <col min="8702" max="8950" width="9" style="22"/>
    <col min="8951" max="8952" width="13.25" style="22" customWidth="true"/>
    <col min="8953" max="8954" width="13.75" style="22" customWidth="true"/>
    <col min="8955" max="8955" width="9" style="22" hidden="true" customWidth="true"/>
    <col min="8956" max="8957" width="13.75" style="22" customWidth="true"/>
    <col min="8958" max="9206" width="9" style="22"/>
    <col min="9207" max="9208" width="13.25" style="22" customWidth="true"/>
    <col min="9209" max="9210" width="13.75" style="22" customWidth="true"/>
    <col min="9211" max="9211" width="9" style="22" hidden="true" customWidth="true"/>
    <col min="9212" max="9213" width="13.75" style="22" customWidth="true"/>
    <col min="9214" max="9462" width="9" style="22"/>
    <col min="9463" max="9464" width="13.25" style="22" customWidth="true"/>
    <col min="9465" max="9466" width="13.75" style="22" customWidth="true"/>
    <col min="9467" max="9467" width="9" style="22" hidden="true" customWidth="true"/>
    <col min="9468" max="9469" width="13.75" style="22" customWidth="true"/>
    <col min="9470" max="9718" width="9" style="22"/>
    <col min="9719" max="9720" width="13.25" style="22" customWidth="true"/>
    <col min="9721" max="9722" width="13.75" style="22" customWidth="true"/>
    <col min="9723" max="9723" width="9" style="22" hidden="true" customWidth="true"/>
    <col min="9724" max="9725" width="13.75" style="22" customWidth="true"/>
    <col min="9726" max="9974" width="9" style="22"/>
    <col min="9975" max="9976" width="13.25" style="22" customWidth="true"/>
    <col min="9977" max="9978" width="13.75" style="22" customWidth="true"/>
    <col min="9979" max="9979" width="9" style="22" hidden="true" customWidth="true"/>
    <col min="9980" max="9981" width="13.75" style="22" customWidth="true"/>
    <col min="9982" max="10230" width="9" style="22"/>
    <col min="10231" max="10232" width="13.25" style="22" customWidth="true"/>
    <col min="10233" max="10234" width="13.75" style="22" customWidth="true"/>
    <col min="10235" max="10235" width="9" style="22" hidden="true" customWidth="true"/>
    <col min="10236" max="10237" width="13.75" style="22" customWidth="true"/>
    <col min="10238" max="10486" width="9" style="22"/>
    <col min="10487" max="10488" width="13.25" style="22" customWidth="true"/>
    <col min="10489" max="10490" width="13.75" style="22" customWidth="true"/>
    <col min="10491" max="10491" width="9" style="22" hidden="true" customWidth="true"/>
    <col min="10492" max="10493" width="13.75" style="22" customWidth="true"/>
    <col min="10494" max="10742" width="9" style="22"/>
    <col min="10743" max="10744" width="13.25" style="22" customWidth="true"/>
    <col min="10745" max="10746" width="13.75" style="22" customWidth="true"/>
    <col min="10747" max="10747" width="9" style="22" hidden="true" customWidth="true"/>
    <col min="10748" max="10749" width="13.75" style="22" customWidth="true"/>
    <col min="10750" max="10998" width="9" style="22"/>
    <col min="10999" max="11000" width="13.25" style="22" customWidth="true"/>
    <col min="11001" max="11002" width="13.75" style="22" customWidth="true"/>
    <col min="11003" max="11003" width="9" style="22" hidden="true" customWidth="true"/>
    <col min="11004" max="11005" width="13.75" style="22" customWidth="true"/>
    <col min="11006" max="11254" width="9" style="22"/>
    <col min="11255" max="11256" width="13.25" style="22" customWidth="true"/>
    <col min="11257" max="11258" width="13.75" style="22" customWidth="true"/>
    <col min="11259" max="11259" width="9" style="22" hidden="true" customWidth="true"/>
    <col min="11260" max="11261" width="13.75" style="22" customWidth="true"/>
    <col min="11262" max="11510" width="9" style="22"/>
    <col min="11511" max="11512" width="13.25" style="22" customWidth="true"/>
    <col min="11513" max="11514" width="13.75" style="22" customWidth="true"/>
    <col min="11515" max="11515" width="9" style="22" hidden="true" customWidth="true"/>
    <col min="11516" max="11517" width="13.75" style="22" customWidth="true"/>
    <col min="11518" max="11766" width="9" style="22"/>
    <col min="11767" max="11768" width="13.25" style="22" customWidth="true"/>
    <col min="11769" max="11770" width="13.75" style="22" customWidth="true"/>
    <col min="11771" max="11771" width="9" style="22" hidden="true" customWidth="true"/>
    <col min="11772" max="11773" width="13.75" style="22" customWidth="true"/>
    <col min="11774" max="12022" width="9" style="22"/>
    <col min="12023" max="12024" width="13.25" style="22" customWidth="true"/>
    <col min="12025" max="12026" width="13.75" style="22" customWidth="true"/>
    <col min="12027" max="12027" width="9" style="22" hidden="true" customWidth="true"/>
    <col min="12028" max="12029" width="13.75" style="22" customWidth="true"/>
    <col min="12030" max="12278" width="9" style="22"/>
    <col min="12279" max="12280" width="13.25" style="22" customWidth="true"/>
    <col min="12281" max="12282" width="13.75" style="22" customWidth="true"/>
    <col min="12283" max="12283" width="9" style="22" hidden="true" customWidth="true"/>
    <col min="12284" max="12285" width="13.75" style="22" customWidth="true"/>
    <col min="12286" max="12534" width="9" style="22"/>
    <col min="12535" max="12536" width="13.25" style="22" customWidth="true"/>
    <col min="12537" max="12538" width="13.75" style="22" customWidth="true"/>
    <col min="12539" max="12539" width="9" style="22" hidden="true" customWidth="true"/>
    <col min="12540" max="12541" width="13.75" style="22" customWidth="true"/>
    <col min="12542" max="12790" width="9" style="22"/>
    <col min="12791" max="12792" width="13.25" style="22" customWidth="true"/>
    <col min="12793" max="12794" width="13.75" style="22" customWidth="true"/>
    <col min="12795" max="12795" width="9" style="22" hidden="true" customWidth="true"/>
    <col min="12796" max="12797" width="13.75" style="22" customWidth="true"/>
    <col min="12798" max="13046" width="9" style="22"/>
    <col min="13047" max="13048" width="13.25" style="22" customWidth="true"/>
    <col min="13049" max="13050" width="13.75" style="22" customWidth="true"/>
    <col min="13051" max="13051" width="9" style="22" hidden="true" customWidth="true"/>
    <col min="13052" max="13053" width="13.75" style="22" customWidth="true"/>
    <col min="13054" max="13302" width="9" style="22"/>
    <col min="13303" max="13304" width="13.25" style="22" customWidth="true"/>
    <col min="13305" max="13306" width="13.75" style="22" customWidth="true"/>
    <col min="13307" max="13307" width="9" style="22" hidden="true" customWidth="true"/>
    <col min="13308" max="13309" width="13.75" style="22" customWidth="true"/>
    <col min="13310" max="13558" width="9" style="22"/>
    <col min="13559" max="13560" width="13.25" style="22" customWidth="true"/>
    <col min="13561" max="13562" width="13.75" style="22" customWidth="true"/>
    <col min="13563" max="13563" width="9" style="22" hidden="true" customWidth="true"/>
    <col min="13564" max="13565" width="13.75" style="22" customWidth="true"/>
    <col min="13566" max="13814" width="9" style="22"/>
    <col min="13815" max="13816" width="13.25" style="22" customWidth="true"/>
    <col min="13817" max="13818" width="13.75" style="22" customWidth="true"/>
    <col min="13819" max="13819" width="9" style="22" hidden="true" customWidth="true"/>
    <col min="13820" max="13821" width="13.75" style="22" customWidth="true"/>
    <col min="13822" max="14070" width="9" style="22"/>
    <col min="14071" max="14072" width="13.25" style="22" customWidth="true"/>
    <col min="14073" max="14074" width="13.75" style="22" customWidth="true"/>
    <col min="14075" max="14075" width="9" style="22" hidden="true" customWidth="true"/>
    <col min="14076" max="14077" width="13.75" style="22" customWidth="true"/>
    <col min="14078" max="14326" width="9" style="22"/>
    <col min="14327" max="14328" width="13.25" style="22" customWidth="true"/>
    <col min="14329" max="14330" width="13.75" style="22" customWidth="true"/>
    <col min="14331" max="14331" width="9" style="22" hidden="true" customWidth="true"/>
    <col min="14332" max="14333" width="13.75" style="22" customWidth="true"/>
    <col min="14334" max="14582" width="9" style="22"/>
    <col min="14583" max="14584" width="13.25" style="22" customWidth="true"/>
    <col min="14585" max="14586" width="13.75" style="22" customWidth="true"/>
    <col min="14587" max="14587" width="9" style="22" hidden="true" customWidth="true"/>
    <col min="14588" max="14589" width="13.75" style="22" customWidth="true"/>
    <col min="14590" max="14838" width="9" style="22"/>
    <col min="14839" max="14840" width="13.25" style="22" customWidth="true"/>
    <col min="14841" max="14842" width="13.75" style="22" customWidth="true"/>
    <col min="14843" max="14843" width="9" style="22" hidden="true" customWidth="true"/>
    <col min="14844" max="14845" width="13.75" style="22" customWidth="true"/>
    <col min="14846" max="15094" width="9" style="22"/>
    <col min="15095" max="15096" width="13.25" style="22" customWidth="true"/>
    <col min="15097" max="15098" width="13.75" style="22" customWidth="true"/>
    <col min="15099" max="15099" width="9" style="22" hidden="true" customWidth="true"/>
    <col min="15100" max="15101" width="13.75" style="22" customWidth="true"/>
    <col min="15102" max="15350" width="9" style="22"/>
    <col min="15351" max="15352" width="13.25" style="22" customWidth="true"/>
    <col min="15353" max="15354" width="13.75" style="22" customWidth="true"/>
    <col min="15355" max="15355" width="9" style="22" hidden="true" customWidth="true"/>
    <col min="15356" max="15357" width="13.75" style="22" customWidth="true"/>
    <col min="15358" max="15606" width="9" style="22"/>
    <col min="15607" max="15608" width="13.25" style="22" customWidth="true"/>
    <col min="15609" max="15610" width="13.75" style="22" customWidth="true"/>
    <col min="15611" max="15611" width="9" style="22" hidden="true" customWidth="true"/>
    <col min="15612" max="15613" width="13.75" style="22" customWidth="true"/>
    <col min="15614" max="15862" width="9" style="22"/>
    <col min="15863" max="15864" width="13.25" style="22" customWidth="true"/>
    <col min="15865" max="15866" width="13.75" style="22" customWidth="true"/>
    <col min="15867" max="15867" width="9" style="22" hidden="true" customWidth="true"/>
    <col min="15868" max="15869" width="13.75" style="22" customWidth="true"/>
    <col min="15870" max="16118" width="9" style="22"/>
    <col min="16119" max="16120" width="13.25" style="22" customWidth="true"/>
    <col min="16121" max="16122" width="13.75" style="22" customWidth="true"/>
    <col min="16123" max="16123" width="9" style="22" hidden="true" customWidth="true"/>
    <col min="16124" max="16125" width="13.75" style="22" customWidth="true"/>
    <col min="16126" max="16384" width="9" style="22"/>
  </cols>
  <sheetData>
    <row r="1" spans="6:6">
      <c r="F1" s="23" t="s">
        <v>1977</v>
      </c>
    </row>
    <row r="2" ht="21" spans="6:8">
      <c r="F2" s="171" t="s">
        <v>1978</v>
      </c>
      <c r="G2" s="171"/>
      <c r="H2" s="171"/>
    </row>
    <row r="3" spans="6:8">
      <c r="F3" s="172"/>
      <c r="G3" s="172"/>
      <c r="H3" s="173" t="s">
        <v>3</v>
      </c>
    </row>
    <row r="4" ht="27" customHeight="true" spans="6:8">
      <c r="F4" s="174" t="s">
        <v>1869</v>
      </c>
      <c r="G4" s="175" t="s">
        <v>1979</v>
      </c>
      <c r="H4" s="175" t="s">
        <v>1980</v>
      </c>
    </row>
    <row r="5" ht="35" customHeight="true" spans="6:8">
      <c r="F5" s="176" t="s">
        <v>1981</v>
      </c>
      <c r="G5" s="177"/>
      <c r="H5" s="177"/>
    </row>
    <row r="6" ht="35" customHeight="true" spans="6:8">
      <c r="F6" s="176" t="s">
        <v>1982</v>
      </c>
      <c r="G6" s="178">
        <v>40500</v>
      </c>
      <c r="H6" s="178">
        <v>40500</v>
      </c>
    </row>
    <row r="7" ht="35" customHeight="true" spans="6:8">
      <c r="F7" s="176" t="s">
        <v>1983</v>
      </c>
      <c r="G7" s="178">
        <v>40500</v>
      </c>
      <c r="H7" s="178">
        <v>40500</v>
      </c>
    </row>
    <row r="8" ht="35" customHeight="true" spans="6:8">
      <c r="F8" s="176" t="s">
        <v>1984</v>
      </c>
      <c r="G8" s="178"/>
      <c r="H8" s="178"/>
    </row>
    <row r="9" ht="35" customHeight="true" spans="6:8">
      <c r="F9" s="176" t="s">
        <v>1985</v>
      </c>
      <c r="G9" s="178"/>
      <c r="H9" s="178">
        <v>40500</v>
      </c>
    </row>
    <row r="10" ht="35" customHeight="true" spans="6:8">
      <c r="F10" s="176" t="s">
        <v>1986</v>
      </c>
      <c r="G10" s="178"/>
      <c r="H10" s="178"/>
    </row>
    <row r="11" ht="35" customHeight="true" spans="6:8">
      <c r="F11" s="176" t="s">
        <v>1987</v>
      </c>
      <c r="G11" s="178"/>
      <c r="H11" s="178">
        <v>40500</v>
      </c>
    </row>
  </sheetData>
  <mergeCells count="1">
    <mergeCell ref="F2:H2"/>
  </mergeCells>
  <printOptions horizontalCentered="true"/>
  <pageMargins left="0" right="0" top="1.18055555555556" bottom="0.747916666666667" header="0.314583333333333" footer="0.314583333333333"/>
  <pageSetup paperSize="9" orientation="portrait"/>
  <headerFooter>
    <oddFooter>&amp;C第 &amp;P 页 &amp;R&amp;A</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9"/>
  <sheetViews>
    <sheetView workbookViewId="0">
      <selection activeCell="G28" sqref="G28"/>
    </sheetView>
  </sheetViews>
  <sheetFormatPr defaultColWidth="9" defaultRowHeight="15.75" outlineLevelCol="1"/>
  <sheetData>
    <row r="19" ht="34.5" spans="2:2">
      <c r="B19" s="28" t="s">
        <v>1988</v>
      </c>
    </row>
  </sheetData>
  <printOptions horizontalCentered="true"/>
  <pageMargins left="0.700694444444445" right="0.700694444444445" top="0.751388888888889" bottom="0.751388888888889" header="0.298611111111111" footer="0.298611111111111"/>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48"/>
  <sheetViews>
    <sheetView topLeftCell="A21" workbookViewId="0">
      <selection activeCell="M24" sqref="M24:M36"/>
    </sheetView>
  </sheetViews>
  <sheetFormatPr defaultColWidth="9" defaultRowHeight="15.75"/>
  <cols>
    <col min="1" max="1" width="23.625" customWidth="true"/>
    <col min="2" max="6" width="10.75" customWidth="true"/>
    <col min="7" max="7" width="12.875" customWidth="true"/>
    <col min="8" max="8" width="38.5" customWidth="true"/>
    <col min="9" max="13" width="10.75" style="88" customWidth="true"/>
    <col min="14" max="14" width="12.875" customWidth="true"/>
  </cols>
  <sheetData>
    <row r="1" spans="1:1">
      <c r="A1" s="115" t="s">
        <v>1989</v>
      </c>
    </row>
    <row r="2" ht="25.5" spans="1:14">
      <c r="A2" s="116" t="s">
        <v>1990</v>
      </c>
      <c r="B2" s="116"/>
      <c r="C2" s="116"/>
      <c r="D2" s="116"/>
      <c r="E2" s="116"/>
      <c r="F2" s="116"/>
      <c r="G2" s="116"/>
      <c r="H2" s="116"/>
      <c r="I2" s="116"/>
      <c r="J2" s="116"/>
      <c r="K2" s="116"/>
      <c r="L2" s="116"/>
      <c r="M2" s="116"/>
      <c r="N2" s="116"/>
    </row>
    <row r="3" ht="21.75" spans="1:14">
      <c r="A3" s="147"/>
      <c r="B3" s="147"/>
      <c r="C3" s="147"/>
      <c r="D3" s="147"/>
      <c r="E3" s="147"/>
      <c r="F3" s="147"/>
      <c r="G3" s="117"/>
      <c r="H3" s="117"/>
      <c r="I3" s="117"/>
      <c r="J3" s="117"/>
      <c r="K3" s="118"/>
      <c r="L3" s="117"/>
      <c r="M3" s="118"/>
      <c r="N3" s="141" t="s">
        <v>3</v>
      </c>
    </row>
    <row r="4" ht="35.1" customHeight="true" spans="1:14">
      <c r="A4" s="119" t="s">
        <v>1991</v>
      </c>
      <c r="B4" s="62" t="s">
        <v>5</v>
      </c>
      <c r="C4" s="62" t="s">
        <v>6</v>
      </c>
      <c r="D4" s="62" t="s">
        <v>7</v>
      </c>
      <c r="E4" s="72" t="s">
        <v>1992</v>
      </c>
      <c r="F4" s="62" t="s">
        <v>9</v>
      </c>
      <c r="G4" s="62" t="s">
        <v>10</v>
      </c>
      <c r="H4" s="119" t="s">
        <v>1991</v>
      </c>
      <c r="I4" s="62" t="s">
        <v>5</v>
      </c>
      <c r="J4" s="62" t="s">
        <v>6</v>
      </c>
      <c r="K4" s="62" t="s">
        <v>7</v>
      </c>
      <c r="L4" s="72" t="s">
        <v>1992</v>
      </c>
      <c r="M4" s="62" t="s">
        <v>9</v>
      </c>
      <c r="N4" s="62" t="s">
        <v>10</v>
      </c>
    </row>
    <row r="5" ht="15" customHeight="true" spans="1:14">
      <c r="A5" s="120" t="s">
        <v>1993</v>
      </c>
      <c r="B5" s="121">
        <f t="shared" ref="B5:F5" si="0">B6</f>
        <v>251</v>
      </c>
      <c r="C5" s="121">
        <v>370</v>
      </c>
      <c r="D5" s="121">
        <f t="shared" si="0"/>
        <v>268</v>
      </c>
      <c r="E5" s="160">
        <f t="shared" ref="E5:E7" si="1">+D5/C5</f>
        <v>0.724324324324324</v>
      </c>
      <c r="F5" s="121">
        <f t="shared" si="0"/>
        <v>163</v>
      </c>
      <c r="G5" s="160">
        <f t="shared" ref="G5:G7" si="2">+D5/F5-1</f>
        <v>0.644171779141104</v>
      </c>
      <c r="H5" s="120" t="s">
        <v>1994</v>
      </c>
      <c r="I5" s="121">
        <f>I6+I7+I11+I12+I20+I21+I22+I24+I30+I34</f>
        <v>127869</v>
      </c>
      <c r="J5" s="121">
        <f>J6+J7+J11+J12+J20+J21+J22+J24+J34+J30+J37</f>
        <v>188988</v>
      </c>
      <c r="K5" s="121">
        <f>K6+K7+K11+K12+K20+K21+K22+K24+K34+K30+K37</f>
        <v>184336</v>
      </c>
      <c r="L5" s="142">
        <f>K5/J5</f>
        <v>0.975384680508815</v>
      </c>
      <c r="M5" s="121">
        <v>66446</v>
      </c>
      <c r="N5" s="143">
        <f t="shared" ref="N5:N9" si="3">+K5/M5-1</f>
        <v>1.77422267706107</v>
      </c>
    </row>
    <row r="6" ht="15" customHeight="true" spans="1:14">
      <c r="A6" s="125" t="s">
        <v>1995</v>
      </c>
      <c r="B6" s="137">
        <v>251</v>
      </c>
      <c r="C6" s="137">
        <v>251</v>
      </c>
      <c r="D6" s="121">
        <v>268</v>
      </c>
      <c r="E6" s="160">
        <f t="shared" si="1"/>
        <v>1.06772908366534</v>
      </c>
      <c r="F6" s="121">
        <v>163</v>
      </c>
      <c r="G6" s="160">
        <f t="shared" si="2"/>
        <v>0.644171779141104</v>
      </c>
      <c r="H6" s="122" t="s">
        <v>1996</v>
      </c>
      <c r="I6" s="123"/>
      <c r="J6" s="123"/>
      <c r="K6" s="124"/>
      <c r="L6" s="144" t="str">
        <f>+IF(ISERROR(K6/J6),"",(K6/J6))</f>
        <v/>
      </c>
      <c r="M6" s="124"/>
      <c r="N6" s="143"/>
    </row>
    <row r="7" ht="15" customHeight="true" spans="1:14">
      <c r="A7" s="130" t="s">
        <v>1997</v>
      </c>
      <c r="B7" s="137">
        <v>251</v>
      </c>
      <c r="C7" s="137">
        <v>251</v>
      </c>
      <c r="D7" s="127">
        <v>149</v>
      </c>
      <c r="E7" s="161">
        <f t="shared" si="1"/>
        <v>0.593625498007968</v>
      </c>
      <c r="F7" s="127">
        <v>163</v>
      </c>
      <c r="G7" s="161">
        <f t="shared" si="2"/>
        <v>-0.0858895705521472</v>
      </c>
      <c r="H7" s="125" t="s">
        <v>1998</v>
      </c>
      <c r="I7" s="124"/>
      <c r="J7" s="124"/>
      <c r="K7" s="121">
        <f>K8</f>
        <v>7</v>
      </c>
      <c r="L7" s="142"/>
      <c r="M7" s="121">
        <v>29</v>
      </c>
      <c r="N7" s="143">
        <f t="shared" si="3"/>
        <v>-0.758620689655172</v>
      </c>
    </row>
    <row r="8" ht="30" customHeight="true" spans="1:14">
      <c r="A8" s="150" t="s">
        <v>1999</v>
      </c>
      <c r="B8" s="127"/>
      <c r="C8" s="151">
        <v>119</v>
      </c>
      <c r="D8" s="127">
        <v>119</v>
      </c>
      <c r="E8" s="161"/>
      <c r="F8" s="127"/>
      <c r="G8" s="161"/>
      <c r="H8" s="126" t="s">
        <v>2000</v>
      </c>
      <c r="I8" s="127"/>
      <c r="J8" s="127"/>
      <c r="K8" s="127">
        <v>7</v>
      </c>
      <c r="L8" s="142"/>
      <c r="M8" s="127">
        <v>29</v>
      </c>
      <c r="N8" s="145">
        <f t="shared" si="3"/>
        <v>-0.758620689655172</v>
      </c>
    </row>
    <row r="9" ht="30" customHeight="true" spans="1:14">
      <c r="A9" s="130" t="s">
        <v>2001</v>
      </c>
      <c r="B9" s="152" t="s">
        <v>2002</v>
      </c>
      <c r="C9" s="151">
        <v>119</v>
      </c>
      <c r="D9" s="127">
        <v>119</v>
      </c>
      <c r="E9" s="161"/>
      <c r="F9" s="127"/>
      <c r="G9" s="161"/>
      <c r="H9" s="126" t="s">
        <v>2003</v>
      </c>
      <c r="I9" s="127"/>
      <c r="J9" s="127"/>
      <c r="K9" s="127">
        <v>7</v>
      </c>
      <c r="L9" s="142"/>
      <c r="M9" s="127">
        <v>29</v>
      </c>
      <c r="N9" s="145">
        <f t="shared" si="3"/>
        <v>-0.758620689655172</v>
      </c>
    </row>
    <row r="10" ht="15" customHeight="true" spans="1:14">
      <c r="A10" s="166"/>
      <c r="B10" s="127"/>
      <c r="C10" s="127"/>
      <c r="D10" s="127"/>
      <c r="E10" s="161"/>
      <c r="F10" s="127"/>
      <c r="G10" s="161"/>
      <c r="H10" s="125" t="s">
        <v>2004</v>
      </c>
      <c r="I10" s="127"/>
      <c r="J10" s="127"/>
      <c r="K10" s="127"/>
      <c r="L10" s="142"/>
      <c r="M10" s="127"/>
      <c r="N10" s="145"/>
    </row>
    <row r="11" ht="15" customHeight="true" spans="1:14">
      <c r="A11" s="166"/>
      <c r="B11" s="137"/>
      <c r="C11" s="137"/>
      <c r="D11" s="127"/>
      <c r="E11" s="161"/>
      <c r="F11" s="127"/>
      <c r="G11" s="161"/>
      <c r="H11" s="125" t="s">
        <v>2005</v>
      </c>
      <c r="I11" s="127"/>
      <c r="J11" s="127"/>
      <c r="K11" s="128"/>
      <c r="L11" s="142"/>
      <c r="M11" s="128"/>
      <c r="N11" s="145"/>
    </row>
    <row r="12" ht="15" customHeight="true" spans="1:14">
      <c r="A12" s="166"/>
      <c r="B12" s="137"/>
      <c r="C12" s="137"/>
      <c r="D12" s="127"/>
      <c r="E12" s="161"/>
      <c r="F12" s="127"/>
      <c r="G12" s="161"/>
      <c r="H12" s="125" t="s">
        <v>2006</v>
      </c>
      <c r="I12" s="121">
        <f t="shared" ref="I12:K12" si="4">I13</f>
        <v>117000</v>
      </c>
      <c r="J12" s="121">
        <f t="shared" si="4"/>
        <v>117000</v>
      </c>
      <c r="K12" s="121">
        <f t="shared" si="4"/>
        <v>112869</v>
      </c>
      <c r="L12" s="142">
        <f t="shared" ref="L12:L17" si="5">K12/J12</f>
        <v>0.964692307692308</v>
      </c>
      <c r="M12" s="121">
        <v>65220</v>
      </c>
      <c r="N12" s="143">
        <f t="shared" ref="N12:N18" si="6">+K12/M12-1</f>
        <v>0.730588776448942</v>
      </c>
    </row>
    <row r="13" ht="30" customHeight="true" spans="1:14">
      <c r="A13" s="130"/>
      <c r="B13" s="137"/>
      <c r="C13" s="137"/>
      <c r="D13" s="127"/>
      <c r="E13" s="161"/>
      <c r="F13" s="127"/>
      <c r="G13" s="161"/>
      <c r="H13" s="126" t="s">
        <v>2007</v>
      </c>
      <c r="I13" s="127">
        <f>SUM(I14:I19)</f>
        <v>117000</v>
      </c>
      <c r="J13" s="127">
        <f>SUM(J14:J19)</f>
        <v>117000</v>
      </c>
      <c r="K13" s="127">
        <f>SUM(K14:K18)</f>
        <v>112869</v>
      </c>
      <c r="L13" s="144">
        <f t="shared" si="5"/>
        <v>0.964692307692308</v>
      </c>
      <c r="M13" s="127">
        <v>65220</v>
      </c>
      <c r="N13" s="145">
        <f t="shared" si="6"/>
        <v>0.730588776448942</v>
      </c>
    </row>
    <row r="14" ht="15" customHeight="true" spans="1:14">
      <c r="A14" s="130"/>
      <c r="B14" s="137"/>
      <c r="C14" s="137"/>
      <c r="D14" s="127"/>
      <c r="E14" s="161"/>
      <c r="F14" s="127"/>
      <c r="G14" s="161"/>
      <c r="H14" s="126" t="s">
        <v>2008</v>
      </c>
      <c r="I14" s="127">
        <v>9209</v>
      </c>
      <c r="J14" s="127">
        <v>9209</v>
      </c>
      <c r="K14" s="127">
        <v>8935</v>
      </c>
      <c r="L14" s="144">
        <f t="shared" si="5"/>
        <v>0.970246497991096</v>
      </c>
      <c r="M14" s="127">
        <v>25986</v>
      </c>
      <c r="N14" s="145">
        <f>-(+K14/M14-1)</f>
        <v>0.656161009774494</v>
      </c>
    </row>
    <row r="15" ht="15" customHeight="true" spans="1:14">
      <c r="A15" s="125"/>
      <c r="B15" s="127"/>
      <c r="C15" s="127"/>
      <c r="D15" s="127"/>
      <c r="E15" s="161"/>
      <c r="F15" s="127"/>
      <c r="G15" s="161"/>
      <c r="H15" s="126" t="s">
        <v>2009</v>
      </c>
      <c r="I15" s="129">
        <v>2000</v>
      </c>
      <c r="J15" s="129">
        <v>2000</v>
      </c>
      <c r="K15" s="127">
        <v>1625</v>
      </c>
      <c r="L15" s="144">
        <f t="shared" si="5"/>
        <v>0.8125</v>
      </c>
      <c r="M15" s="127">
        <v>750</v>
      </c>
      <c r="N15" s="145">
        <f t="shared" si="6"/>
        <v>1.16666666666667</v>
      </c>
    </row>
    <row r="16" ht="15" customHeight="true" spans="1:14">
      <c r="A16" s="125"/>
      <c r="B16" s="127"/>
      <c r="C16" s="127"/>
      <c r="D16" s="127"/>
      <c r="E16" s="161"/>
      <c r="F16" s="127"/>
      <c r="G16" s="161"/>
      <c r="H16" s="126" t="s">
        <v>2010</v>
      </c>
      <c r="I16" s="129">
        <v>89750</v>
      </c>
      <c r="J16" s="129">
        <v>89750</v>
      </c>
      <c r="K16" s="127">
        <v>87617</v>
      </c>
      <c r="L16" s="144">
        <f t="shared" si="5"/>
        <v>0.976233983286908</v>
      </c>
      <c r="M16" s="127">
        <v>32632</v>
      </c>
      <c r="N16" s="145">
        <f t="shared" si="6"/>
        <v>1.68500245158127</v>
      </c>
    </row>
    <row r="17" ht="15" customHeight="true" spans="1:14">
      <c r="A17" s="132"/>
      <c r="B17" s="137"/>
      <c r="C17" s="137"/>
      <c r="D17" s="127"/>
      <c r="E17" s="161"/>
      <c r="F17" s="168"/>
      <c r="G17" s="152"/>
      <c r="H17" s="126" t="s">
        <v>2011</v>
      </c>
      <c r="I17" s="129">
        <v>15896</v>
      </c>
      <c r="J17" s="129"/>
      <c r="K17" s="127"/>
      <c r="L17" s="144"/>
      <c r="M17" s="127"/>
      <c r="N17" s="145"/>
    </row>
    <row r="18" ht="15" customHeight="true" spans="1:14">
      <c r="A18" s="132"/>
      <c r="B18" s="137"/>
      <c r="C18" s="137"/>
      <c r="D18" s="127"/>
      <c r="E18" s="161"/>
      <c r="F18" s="168"/>
      <c r="G18" s="152"/>
      <c r="H18" s="126" t="s">
        <v>2012</v>
      </c>
      <c r="I18" s="129"/>
      <c r="J18" s="129">
        <v>15896</v>
      </c>
      <c r="K18" s="127">
        <v>14692</v>
      </c>
      <c r="L18" s="144"/>
      <c r="M18" s="127">
        <v>5852</v>
      </c>
      <c r="N18" s="145">
        <f t="shared" si="6"/>
        <v>1.51059466848941</v>
      </c>
    </row>
    <row r="19" ht="30" customHeight="true" spans="1:14">
      <c r="A19" s="132"/>
      <c r="B19" s="137"/>
      <c r="C19" s="137"/>
      <c r="D19" s="127"/>
      <c r="E19" s="161"/>
      <c r="F19" s="127"/>
      <c r="G19" s="161"/>
      <c r="H19" s="126" t="s">
        <v>2013</v>
      </c>
      <c r="I19" s="129">
        <v>145</v>
      </c>
      <c r="J19" s="129">
        <v>145</v>
      </c>
      <c r="K19" s="127"/>
      <c r="L19" s="144"/>
      <c r="M19" s="127"/>
      <c r="N19" s="145"/>
    </row>
    <row r="20" ht="15" customHeight="true" spans="1:14">
      <c r="A20" s="134"/>
      <c r="B20" s="134"/>
      <c r="C20" s="134"/>
      <c r="D20" s="127"/>
      <c r="E20" s="134"/>
      <c r="F20" s="127"/>
      <c r="G20" s="134"/>
      <c r="H20" s="125" t="s">
        <v>2014</v>
      </c>
      <c r="I20" s="123"/>
      <c r="J20" s="123"/>
      <c r="K20" s="124"/>
      <c r="L20" s="142"/>
      <c r="M20" s="124"/>
      <c r="N20" s="143"/>
    </row>
    <row r="21" ht="15" customHeight="true" spans="1:14">
      <c r="A21" s="134"/>
      <c r="B21" s="134"/>
      <c r="C21" s="134"/>
      <c r="D21" s="136"/>
      <c r="E21" s="134"/>
      <c r="F21" s="136"/>
      <c r="G21" s="134"/>
      <c r="H21" s="125" t="s">
        <v>2015</v>
      </c>
      <c r="I21" s="121"/>
      <c r="J21" s="121"/>
      <c r="K21" s="121"/>
      <c r="L21" s="142"/>
      <c r="M21" s="121"/>
      <c r="N21" s="143"/>
    </row>
    <row r="22" ht="15" customHeight="true" spans="1:14">
      <c r="A22" s="134"/>
      <c r="B22" s="134"/>
      <c r="C22" s="134"/>
      <c r="D22" s="127"/>
      <c r="E22" s="134"/>
      <c r="F22" s="127"/>
      <c r="G22" s="134"/>
      <c r="H22" s="125" t="s">
        <v>2016</v>
      </c>
      <c r="I22" s="121"/>
      <c r="J22" s="121"/>
      <c r="K22" s="121"/>
      <c r="L22" s="142"/>
      <c r="M22" s="121"/>
      <c r="N22" s="143"/>
    </row>
    <row r="23" ht="15" customHeight="true" spans="1:14">
      <c r="A23" s="134"/>
      <c r="B23" s="134"/>
      <c r="C23" s="134"/>
      <c r="D23" s="127"/>
      <c r="E23" s="134"/>
      <c r="F23" s="127"/>
      <c r="G23" s="134"/>
      <c r="H23" s="125" t="s">
        <v>2017</v>
      </c>
      <c r="I23" s="121"/>
      <c r="J23" s="121"/>
      <c r="K23" s="121"/>
      <c r="L23" s="142"/>
      <c r="M23" s="121"/>
      <c r="N23" s="143"/>
    </row>
    <row r="24" ht="15" customHeight="true" spans="1:14">
      <c r="A24" s="134"/>
      <c r="B24" s="134"/>
      <c r="C24" s="134"/>
      <c r="D24" s="127"/>
      <c r="E24" s="134"/>
      <c r="F24" s="127"/>
      <c r="G24" s="134"/>
      <c r="H24" s="125" t="s">
        <v>2018</v>
      </c>
      <c r="I24" s="121">
        <f>I26+I28+I29</f>
        <v>10150</v>
      </c>
      <c r="J24" s="121">
        <f>J26+J28+J29</f>
        <v>42150</v>
      </c>
      <c r="K24" s="121">
        <f>K26+K28+K29</f>
        <v>41704</v>
      </c>
      <c r="L24" s="142">
        <f>K24/J24</f>
        <v>0.989418742586002</v>
      </c>
      <c r="M24" s="121">
        <v>1175</v>
      </c>
      <c r="N24" s="143">
        <f t="shared" ref="N24:N36" si="7">+K24/M24-1</f>
        <v>34.4927659574468</v>
      </c>
    </row>
    <row r="25" ht="15" customHeight="true" spans="1:14">
      <c r="A25" s="134"/>
      <c r="B25" s="134"/>
      <c r="C25" s="134"/>
      <c r="D25" s="127"/>
      <c r="E25" s="134"/>
      <c r="F25" s="127"/>
      <c r="G25" s="134"/>
      <c r="H25" s="130" t="s">
        <v>2019</v>
      </c>
      <c r="I25" s="121">
        <v>8000</v>
      </c>
      <c r="J25" s="121">
        <v>40000</v>
      </c>
      <c r="K25" s="121">
        <v>40000</v>
      </c>
      <c r="L25" s="142">
        <f t="shared" ref="L25:L36" si="8">K25/J25</f>
        <v>1</v>
      </c>
      <c r="M25" s="121"/>
      <c r="N25" s="143"/>
    </row>
    <row r="26" ht="15" customHeight="true" spans="1:14">
      <c r="A26" s="134"/>
      <c r="B26" s="134"/>
      <c r="C26" s="134"/>
      <c r="D26" s="127"/>
      <c r="E26" s="134"/>
      <c r="F26" s="127"/>
      <c r="G26" s="134"/>
      <c r="H26" s="130" t="s">
        <v>2020</v>
      </c>
      <c r="I26" s="121">
        <v>8000</v>
      </c>
      <c r="J26" s="121">
        <v>40000</v>
      </c>
      <c r="K26" s="121">
        <v>40000</v>
      </c>
      <c r="L26" s="142">
        <f t="shared" si="8"/>
        <v>1</v>
      </c>
      <c r="M26" s="121"/>
      <c r="N26" s="143"/>
    </row>
    <row r="27" ht="15" customHeight="true" spans="1:14">
      <c r="A27" s="134"/>
      <c r="B27" s="134"/>
      <c r="C27" s="134"/>
      <c r="D27" s="127"/>
      <c r="E27" s="134"/>
      <c r="F27" s="127"/>
      <c r="G27" s="134"/>
      <c r="H27" s="130" t="s">
        <v>2021</v>
      </c>
      <c r="I27" s="121">
        <v>2150</v>
      </c>
      <c r="J27" s="121">
        <v>2150</v>
      </c>
      <c r="K27" s="121">
        <v>1704</v>
      </c>
      <c r="L27" s="142">
        <f t="shared" si="8"/>
        <v>0.792558139534884</v>
      </c>
      <c r="M27" s="121">
        <v>1175</v>
      </c>
      <c r="N27" s="143">
        <f t="shared" si="7"/>
        <v>0.450212765957447</v>
      </c>
    </row>
    <row r="28" ht="30" customHeight="true" spans="1:14">
      <c r="A28" s="135"/>
      <c r="B28" s="127"/>
      <c r="C28" s="134"/>
      <c r="D28" s="167"/>
      <c r="E28" s="161"/>
      <c r="F28" s="167"/>
      <c r="G28" s="161"/>
      <c r="H28" s="131" t="s">
        <v>2022</v>
      </c>
      <c r="I28" s="129">
        <v>1839</v>
      </c>
      <c r="J28" s="129">
        <v>1839</v>
      </c>
      <c r="K28" s="127">
        <v>1346</v>
      </c>
      <c r="L28" s="144">
        <f t="shared" si="8"/>
        <v>0.731919521479065</v>
      </c>
      <c r="M28" s="127">
        <v>932</v>
      </c>
      <c r="N28" s="145">
        <f t="shared" si="7"/>
        <v>0.444206008583691</v>
      </c>
    </row>
    <row r="29" ht="30" customHeight="true" spans="1:14">
      <c r="A29" s="135"/>
      <c r="B29" s="127"/>
      <c r="C29" s="134"/>
      <c r="D29" s="134"/>
      <c r="E29" s="134"/>
      <c r="F29" s="134"/>
      <c r="G29" s="134"/>
      <c r="H29" s="131" t="s">
        <v>2023</v>
      </c>
      <c r="I29" s="129">
        <v>311</v>
      </c>
      <c r="J29" s="129">
        <v>311</v>
      </c>
      <c r="K29" s="127">
        <v>358</v>
      </c>
      <c r="L29" s="144">
        <f t="shared" si="8"/>
        <v>1.15112540192926</v>
      </c>
      <c r="M29" s="127">
        <v>243</v>
      </c>
      <c r="N29" s="145">
        <f t="shared" si="7"/>
        <v>0.473251028806584</v>
      </c>
    </row>
    <row r="30" ht="30" customHeight="true" spans="1:14">
      <c r="A30" s="135"/>
      <c r="B30" s="127"/>
      <c r="C30" s="134"/>
      <c r="D30" s="134"/>
      <c r="E30" s="134"/>
      <c r="F30" s="134"/>
      <c r="G30" s="134"/>
      <c r="H30" s="132" t="s">
        <v>2024</v>
      </c>
      <c r="I30" s="121">
        <v>675</v>
      </c>
      <c r="J30" s="121">
        <f>J32+J33</f>
        <v>794</v>
      </c>
      <c r="K30" s="121">
        <f>K32+K33</f>
        <v>793</v>
      </c>
      <c r="L30" s="142">
        <f t="shared" si="8"/>
        <v>0.998740554156171</v>
      </c>
      <c r="M30" s="121"/>
      <c r="N30" s="145"/>
    </row>
    <row r="31" s="165" customFormat="true" ht="17.25" customHeight="true" spans="1:14">
      <c r="A31" s="168"/>
      <c r="B31" s="152"/>
      <c r="C31" s="169"/>
      <c r="H31" s="131" t="s">
        <v>2025</v>
      </c>
      <c r="I31" s="131">
        <v>675</v>
      </c>
      <c r="J31" s="131">
        <v>794</v>
      </c>
      <c r="K31" s="131">
        <f>K32+K33</f>
        <v>793</v>
      </c>
      <c r="L31" s="144">
        <f t="shared" si="8"/>
        <v>0.998740554156171</v>
      </c>
      <c r="M31" s="121"/>
      <c r="N31" s="145"/>
    </row>
    <row r="32" ht="30" customHeight="true" spans="1:14">
      <c r="A32" s="135"/>
      <c r="B32" s="127"/>
      <c r="C32" s="134"/>
      <c r="D32" s="134"/>
      <c r="E32" s="134"/>
      <c r="F32" s="134"/>
      <c r="G32" s="134"/>
      <c r="H32" s="131" t="s">
        <v>2026</v>
      </c>
      <c r="I32" s="129">
        <v>675</v>
      </c>
      <c r="J32" s="129">
        <v>675</v>
      </c>
      <c r="K32" s="127">
        <v>674</v>
      </c>
      <c r="L32" s="144">
        <f t="shared" si="8"/>
        <v>0.998518518518518</v>
      </c>
      <c r="M32" s="121"/>
      <c r="N32" s="145"/>
    </row>
    <row r="33" ht="30" customHeight="true" spans="1:14">
      <c r="A33" s="135"/>
      <c r="B33" s="127"/>
      <c r="C33" s="134"/>
      <c r="D33" s="134"/>
      <c r="E33" s="134"/>
      <c r="F33" s="134"/>
      <c r="G33" s="134"/>
      <c r="H33" s="131" t="s">
        <v>2027</v>
      </c>
      <c r="I33" s="129"/>
      <c r="J33" s="129">
        <v>119</v>
      </c>
      <c r="K33" s="127">
        <v>119</v>
      </c>
      <c r="L33" s="144">
        <f t="shared" si="8"/>
        <v>1</v>
      </c>
      <c r="M33" s="121"/>
      <c r="N33" s="145"/>
    </row>
    <row r="34" ht="15" customHeight="true" spans="1:14">
      <c r="A34" s="135"/>
      <c r="B34" s="127"/>
      <c r="C34" s="134"/>
      <c r="D34" s="134"/>
      <c r="E34" s="134"/>
      <c r="F34" s="134"/>
      <c r="G34" s="134"/>
      <c r="H34" s="132" t="s">
        <v>2028</v>
      </c>
      <c r="I34" s="123">
        <v>44</v>
      </c>
      <c r="J34" s="123">
        <f>J36</f>
        <v>44</v>
      </c>
      <c r="K34" s="123">
        <f>K36</f>
        <v>43</v>
      </c>
      <c r="L34" s="142">
        <f t="shared" si="8"/>
        <v>0.977272727272727</v>
      </c>
      <c r="M34" s="121">
        <v>22</v>
      </c>
      <c r="N34" s="145">
        <f t="shared" si="7"/>
        <v>0.954545454545455</v>
      </c>
    </row>
    <row r="35" ht="15" customHeight="true" spans="1:14">
      <c r="A35" s="135"/>
      <c r="B35" s="127"/>
      <c r="C35" s="134"/>
      <c r="D35" s="134"/>
      <c r="E35" s="134"/>
      <c r="F35" s="134"/>
      <c r="G35" s="134"/>
      <c r="H35" s="131" t="s">
        <v>2029</v>
      </c>
      <c r="I35" s="129">
        <v>44</v>
      </c>
      <c r="J35" s="129">
        <v>44</v>
      </c>
      <c r="K35" s="129">
        <v>43</v>
      </c>
      <c r="L35" s="144">
        <f t="shared" si="8"/>
        <v>0.977272727272727</v>
      </c>
      <c r="M35" s="127">
        <v>22</v>
      </c>
      <c r="N35" s="145">
        <f t="shared" si="7"/>
        <v>0.954545454545455</v>
      </c>
    </row>
    <row r="36" ht="30" customHeight="true" spans="1:14">
      <c r="A36" s="135"/>
      <c r="B36" s="127"/>
      <c r="C36" s="137"/>
      <c r="D36" s="134"/>
      <c r="E36" s="134"/>
      <c r="F36" s="134"/>
      <c r="G36" s="134"/>
      <c r="H36" s="131" t="s">
        <v>2030</v>
      </c>
      <c r="I36" s="129">
        <v>44</v>
      </c>
      <c r="J36" s="129">
        <v>44</v>
      </c>
      <c r="K36" s="127">
        <v>43</v>
      </c>
      <c r="L36" s="144">
        <f t="shared" si="8"/>
        <v>0.977272727272727</v>
      </c>
      <c r="M36" s="127">
        <v>22</v>
      </c>
      <c r="N36" s="145">
        <f t="shared" si="7"/>
        <v>0.954545454545455</v>
      </c>
    </row>
    <row r="37" ht="30" customHeight="true" spans="1:14">
      <c r="A37" s="135"/>
      <c r="B37" s="127"/>
      <c r="C37" s="137"/>
      <c r="D37" s="134"/>
      <c r="E37" s="134"/>
      <c r="F37" s="134"/>
      <c r="G37" s="134"/>
      <c r="H37" s="132" t="s">
        <v>2031</v>
      </c>
      <c r="I37" s="129"/>
      <c r="J37" s="123">
        <v>29000</v>
      </c>
      <c r="K37" s="121">
        <v>28920</v>
      </c>
      <c r="L37" s="142">
        <f t="shared" ref="L37:L42" si="9">K37/J37</f>
        <v>0.997241379310345</v>
      </c>
      <c r="M37" s="121"/>
      <c r="N37" s="146"/>
    </row>
    <row r="38" ht="30" customHeight="true" spans="1:14">
      <c r="A38" s="135"/>
      <c r="B38" s="127"/>
      <c r="C38" s="137"/>
      <c r="D38" s="134"/>
      <c r="E38" s="134"/>
      <c r="F38" s="134"/>
      <c r="G38" s="134"/>
      <c r="H38" s="131" t="s">
        <v>2032</v>
      </c>
      <c r="I38" s="129"/>
      <c r="J38" s="129">
        <v>19819</v>
      </c>
      <c r="K38" s="127">
        <v>19819</v>
      </c>
      <c r="L38" s="144">
        <f t="shared" si="9"/>
        <v>1</v>
      </c>
      <c r="M38" s="127"/>
      <c r="N38" s="146"/>
    </row>
    <row r="39" ht="30" customHeight="true" spans="1:14">
      <c r="A39" s="135"/>
      <c r="B39" s="127"/>
      <c r="C39" s="137"/>
      <c r="D39" s="134"/>
      <c r="E39" s="134"/>
      <c r="F39" s="134"/>
      <c r="G39" s="134"/>
      <c r="H39" s="131" t="s">
        <v>2033</v>
      </c>
      <c r="I39" s="129"/>
      <c r="J39" s="129">
        <v>19819</v>
      </c>
      <c r="K39" s="127">
        <v>19819</v>
      </c>
      <c r="L39" s="144">
        <f t="shared" si="9"/>
        <v>1</v>
      </c>
      <c r="M39" s="127"/>
      <c r="N39" s="146"/>
    </row>
    <row r="40" ht="30" customHeight="true" spans="1:14">
      <c r="A40" s="135"/>
      <c r="B40" s="127"/>
      <c r="C40" s="137"/>
      <c r="D40" s="134"/>
      <c r="E40" s="134"/>
      <c r="F40" s="134"/>
      <c r="G40" s="134"/>
      <c r="H40" s="131" t="s">
        <v>2034</v>
      </c>
      <c r="I40" s="129"/>
      <c r="J40" s="129">
        <v>9181</v>
      </c>
      <c r="K40" s="127">
        <v>9101</v>
      </c>
      <c r="L40" s="144">
        <f t="shared" si="9"/>
        <v>0.99128635224921</v>
      </c>
      <c r="M40" s="127"/>
      <c r="N40" s="146"/>
    </row>
    <row r="41" ht="30" customHeight="true" spans="1:14">
      <c r="A41" s="135"/>
      <c r="B41" s="127"/>
      <c r="C41" s="137"/>
      <c r="D41" s="134"/>
      <c r="E41" s="134"/>
      <c r="F41" s="134"/>
      <c r="G41" s="134"/>
      <c r="H41" s="131" t="s">
        <v>2035</v>
      </c>
      <c r="I41" s="129"/>
      <c r="J41" s="129">
        <v>400</v>
      </c>
      <c r="K41" s="127">
        <v>320</v>
      </c>
      <c r="L41" s="144">
        <f t="shared" si="9"/>
        <v>0.8</v>
      </c>
      <c r="M41" s="127"/>
      <c r="N41" s="146"/>
    </row>
    <row r="42" ht="30" customHeight="true" spans="1:14">
      <c r="A42" s="135"/>
      <c r="B42" s="127"/>
      <c r="C42" s="137"/>
      <c r="D42" s="134"/>
      <c r="E42" s="134"/>
      <c r="F42" s="134"/>
      <c r="G42" s="134"/>
      <c r="H42" s="131" t="s">
        <v>2036</v>
      </c>
      <c r="I42" s="129"/>
      <c r="J42" s="129">
        <v>8781</v>
      </c>
      <c r="K42" s="127">
        <v>8781</v>
      </c>
      <c r="L42" s="144">
        <f t="shared" si="9"/>
        <v>1</v>
      </c>
      <c r="M42" s="127"/>
      <c r="N42" s="146"/>
    </row>
    <row r="43" ht="15" customHeight="true" spans="1:14">
      <c r="A43" s="170" t="s">
        <v>58</v>
      </c>
      <c r="B43" s="137">
        <v>116819</v>
      </c>
      <c r="C43" s="137">
        <v>145819</v>
      </c>
      <c r="D43" s="127">
        <v>149008</v>
      </c>
      <c r="E43" s="161">
        <f t="shared" ref="E43:E45" si="10">+D43/C43</f>
        <v>1.02186957803853</v>
      </c>
      <c r="F43" s="127">
        <v>87278</v>
      </c>
      <c r="G43" s="161">
        <f>+D43/F43-1</f>
        <v>0.70728018515548</v>
      </c>
      <c r="H43" s="133" t="s">
        <v>59</v>
      </c>
      <c r="I43" s="134"/>
      <c r="J43" s="134"/>
      <c r="K43" s="134"/>
      <c r="L43" s="144"/>
      <c r="M43" s="134"/>
      <c r="N43" s="134"/>
    </row>
    <row r="44" ht="15" customHeight="true" spans="1:14">
      <c r="A44" s="135" t="s">
        <v>2037</v>
      </c>
      <c r="B44" s="127">
        <v>8000</v>
      </c>
      <c r="C44" s="127">
        <v>40000</v>
      </c>
      <c r="D44" s="127">
        <v>40000</v>
      </c>
      <c r="E44" s="161">
        <f t="shared" si="10"/>
        <v>1</v>
      </c>
      <c r="F44" s="127">
        <f>F45</f>
        <v>20000</v>
      </c>
      <c r="G44" s="146" t="s">
        <v>20</v>
      </c>
      <c r="H44" s="135" t="s">
        <v>2038</v>
      </c>
      <c r="I44" s="127"/>
      <c r="J44" s="134"/>
      <c r="K44" s="134"/>
      <c r="L44" s="142"/>
      <c r="M44" s="134"/>
      <c r="N44" s="134"/>
    </row>
    <row r="45" ht="15" customHeight="true" spans="1:14">
      <c r="A45" s="135" t="s">
        <v>2039</v>
      </c>
      <c r="B45" s="127">
        <v>8000</v>
      </c>
      <c r="C45" s="127">
        <v>40000</v>
      </c>
      <c r="D45" s="127">
        <v>40000</v>
      </c>
      <c r="E45" s="161">
        <f t="shared" si="10"/>
        <v>1</v>
      </c>
      <c r="F45" s="127">
        <v>20000</v>
      </c>
      <c r="G45" s="146" t="s">
        <v>20</v>
      </c>
      <c r="H45" s="135"/>
      <c r="I45" s="136"/>
      <c r="J45" s="134"/>
      <c r="K45" s="134"/>
      <c r="L45" s="142"/>
      <c r="M45" s="134"/>
      <c r="N45" s="134"/>
    </row>
    <row r="46" ht="15" customHeight="true" spans="1:14">
      <c r="A46" s="170" t="s">
        <v>62</v>
      </c>
      <c r="B46" s="134"/>
      <c r="C46" s="134"/>
      <c r="D46" s="134"/>
      <c r="E46" s="134"/>
      <c r="F46" s="134"/>
      <c r="G46" s="134"/>
      <c r="H46" s="133" t="s">
        <v>2040</v>
      </c>
      <c r="I46" s="137"/>
      <c r="J46" s="137">
        <v>314</v>
      </c>
      <c r="K46" s="138">
        <v>314</v>
      </c>
      <c r="L46" s="144">
        <f>K46/J46</f>
        <v>1</v>
      </c>
      <c r="M46" s="138">
        <v>47000</v>
      </c>
      <c r="N46" s="145">
        <f t="shared" ref="N46:N48" si="11">+K46/M46-1</f>
        <v>-0.99331914893617</v>
      </c>
    </row>
    <row r="47" ht="15" customHeight="true" spans="1:14">
      <c r="A47" s="170" t="s">
        <v>2041</v>
      </c>
      <c r="B47" s="137">
        <v>3994</v>
      </c>
      <c r="C47" s="137">
        <v>3994</v>
      </c>
      <c r="D47" s="127">
        <v>3999</v>
      </c>
      <c r="E47" s="161">
        <f>+D47/C47</f>
        <v>1.00125187781672</v>
      </c>
      <c r="F47" s="127">
        <v>10004</v>
      </c>
      <c r="G47" s="145">
        <f>+D47/F47-1</f>
        <v>-0.600259896041583</v>
      </c>
      <c r="H47" s="133" t="s">
        <v>66</v>
      </c>
      <c r="I47" s="137">
        <v>1195</v>
      </c>
      <c r="J47" s="128">
        <v>881</v>
      </c>
      <c r="K47" s="127">
        <v>8625</v>
      </c>
      <c r="L47" s="144">
        <f>K47/J47</f>
        <v>9.7900113507378</v>
      </c>
      <c r="M47" s="127">
        <v>3999</v>
      </c>
      <c r="N47" s="145">
        <f t="shared" si="11"/>
        <v>1.15678919729932</v>
      </c>
    </row>
    <row r="48" ht="15" customHeight="true" spans="1:14">
      <c r="A48" s="139" t="s">
        <v>68</v>
      </c>
      <c r="B48" s="140">
        <v>129064</v>
      </c>
      <c r="C48" s="140">
        <f t="shared" ref="C48:F48" si="12">C5+C43+C46+C47+C44</f>
        <v>190183</v>
      </c>
      <c r="D48" s="140">
        <f t="shared" si="12"/>
        <v>193275</v>
      </c>
      <c r="E48" s="160">
        <f>+D48/C48</f>
        <v>1.01625802516524</v>
      </c>
      <c r="F48" s="140">
        <v>117445</v>
      </c>
      <c r="G48" s="143">
        <f>+D48/F48-1</f>
        <v>0.64566392779599</v>
      </c>
      <c r="H48" s="139" t="s">
        <v>69</v>
      </c>
      <c r="I48" s="140">
        <f>I5+I43+I46+I47</f>
        <v>129064</v>
      </c>
      <c r="J48" s="140">
        <f>J5+J43+J46+J47</f>
        <v>190183</v>
      </c>
      <c r="K48" s="140">
        <f>K5+K43+K46+K47</f>
        <v>193275</v>
      </c>
      <c r="L48" s="142">
        <f>K48/J48</f>
        <v>1.01625802516524</v>
      </c>
      <c r="M48" s="140">
        <v>117445</v>
      </c>
      <c r="N48" s="143">
        <f t="shared" si="11"/>
        <v>0.64566392779599</v>
      </c>
    </row>
  </sheetData>
  <mergeCells count="1">
    <mergeCell ref="A2:N2"/>
  </mergeCells>
  <printOptions horizontalCentered="true" verticalCentered="true"/>
  <pageMargins left="0.314583333333333" right="0.314583333333333" top="0.393055555555556" bottom="0.314583333333333" header="0.5" footer="0.314583333333333"/>
  <pageSetup paperSize="9" scale="59" orientation="landscape"/>
  <headerFooter>
    <oddFooter>&amp;C第 &amp;P 页 &amp;R&amp;A</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showZeros="0" workbookViewId="0">
      <selection activeCell="G5" sqref="G5"/>
    </sheetView>
  </sheetViews>
  <sheetFormatPr defaultColWidth="8.75" defaultRowHeight="15.75" outlineLevelCol="6"/>
  <cols>
    <col min="1" max="1" width="23.375" style="111" customWidth="true"/>
    <col min="2" max="6" width="11.625" style="111" customWidth="true"/>
    <col min="7" max="7" width="12.375" style="111" customWidth="true"/>
    <col min="8" max="16384" width="8.75" style="111"/>
  </cols>
  <sheetData>
    <row r="1" spans="1:1">
      <c r="A1" s="115" t="s">
        <v>2042</v>
      </c>
    </row>
    <row r="2" ht="33" customHeight="true" spans="1:7">
      <c r="A2" s="116" t="s">
        <v>2043</v>
      </c>
      <c r="B2" s="116"/>
      <c r="C2" s="116"/>
      <c r="D2" s="116"/>
      <c r="E2" s="116"/>
      <c r="F2" s="116"/>
      <c r="G2" s="116"/>
    </row>
    <row r="3" ht="21" customHeight="true" spans="1:7">
      <c r="A3" s="147"/>
      <c r="B3" s="147"/>
      <c r="C3" s="147"/>
      <c r="D3" s="147"/>
      <c r="E3" s="147"/>
      <c r="F3" s="147"/>
      <c r="G3" s="141" t="s">
        <v>3</v>
      </c>
    </row>
    <row r="4" s="112" customFormat="true" ht="31.5" spans="1:7">
      <c r="A4" s="119" t="s">
        <v>1991</v>
      </c>
      <c r="B4" s="62" t="s">
        <v>5</v>
      </c>
      <c r="C4" s="62" t="s">
        <v>6</v>
      </c>
      <c r="D4" s="62" t="s">
        <v>7</v>
      </c>
      <c r="E4" s="72" t="s">
        <v>1992</v>
      </c>
      <c r="F4" s="62" t="s">
        <v>9</v>
      </c>
      <c r="G4" s="62" t="s">
        <v>10</v>
      </c>
    </row>
    <row r="5" ht="17.1" customHeight="true" spans="1:7">
      <c r="A5" s="148" t="s">
        <v>1993</v>
      </c>
      <c r="B5" s="149">
        <v>251</v>
      </c>
      <c r="C5" s="149">
        <v>370</v>
      </c>
      <c r="D5" s="149">
        <v>268</v>
      </c>
      <c r="E5" s="159">
        <f t="shared" ref="E5:E7" si="0">+D5/C5</f>
        <v>0.724324324324324</v>
      </c>
      <c r="F5" s="149">
        <v>163</v>
      </c>
      <c r="G5" s="159">
        <f t="shared" ref="G5:G7" si="1">+D5/F5-1</f>
        <v>0.644171779141104</v>
      </c>
    </row>
    <row r="6" customFormat="true" ht="17.1" customHeight="true" spans="1:7">
      <c r="A6" s="125" t="s">
        <v>1995</v>
      </c>
      <c r="B6" s="137">
        <v>251</v>
      </c>
      <c r="C6" s="137">
        <v>251</v>
      </c>
      <c r="D6" s="121">
        <v>268</v>
      </c>
      <c r="E6" s="160">
        <f t="shared" si="0"/>
        <v>1.06772908366534</v>
      </c>
      <c r="F6" s="121">
        <v>163</v>
      </c>
      <c r="G6" s="160">
        <f t="shared" si="1"/>
        <v>0.644171779141104</v>
      </c>
    </row>
    <row r="7" customFormat="true" ht="17.1" customHeight="true" spans="1:7">
      <c r="A7" s="130" t="s">
        <v>1997</v>
      </c>
      <c r="B7" s="137">
        <v>251</v>
      </c>
      <c r="C7" s="137">
        <v>251</v>
      </c>
      <c r="D7" s="127">
        <v>149</v>
      </c>
      <c r="E7" s="161">
        <f t="shared" si="0"/>
        <v>0.593625498007968</v>
      </c>
      <c r="F7" s="127">
        <v>163</v>
      </c>
      <c r="G7" s="161">
        <f t="shared" si="1"/>
        <v>-0.0858895705521472</v>
      </c>
    </row>
    <row r="8" customFormat="true" ht="17.1" customHeight="true" spans="1:7">
      <c r="A8" s="150" t="s">
        <v>1999</v>
      </c>
      <c r="B8" s="127"/>
      <c r="C8" s="151">
        <v>119</v>
      </c>
      <c r="D8" s="127">
        <v>119</v>
      </c>
      <c r="E8" s="161"/>
      <c r="F8" s="127"/>
      <c r="G8" s="161"/>
    </row>
    <row r="9" customFormat="true" ht="17.1" customHeight="true" spans="1:7">
      <c r="A9" s="130" t="s">
        <v>2001</v>
      </c>
      <c r="B9" s="152" t="s">
        <v>2002</v>
      </c>
      <c r="C9" s="151">
        <v>119</v>
      </c>
      <c r="D9" s="127">
        <v>119</v>
      </c>
      <c r="E9" s="161"/>
      <c r="F9" s="127"/>
      <c r="G9" s="161"/>
    </row>
    <row r="10" s="113" customFormat="true" ht="17.1" customHeight="true" spans="1:7">
      <c r="A10" s="153" t="s">
        <v>58</v>
      </c>
      <c r="B10" s="99">
        <v>116819</v>
      </c>
      <c r="C10" s="99">
        <v>145819</v>
      </c>
      <c r="D10" s="154">
        <v>149008</v>
      </c>
      <c r="E10" s="162">
        <f>+D10/C10</f>
        <v>1.02186957803853</v>
      </c>
      <c r="F10" s="154">
        <v>87278</v>
      </c>
      <c r="G10" s="162">
        <f>+D10/F10-1</f>
        <v>0.70728018515548</v>
      </c>
    </row>
    <row r="11" s="113" customFormat="true" ht="17.1" customHeight="true" spans="1:7">
      <c r="A11" s="155" t="s">
        <v>2037</v>
      </c>
      <c r="B11" s="154">
        <v>8000</v>
      </c>
      <c r="C11" s="154">
        <v>40000</v>
      </c>
      <c r="D11" s="154">
        <v>40000</v>
      </c>
      <c r="E11" s="162">
        <f>+D11/C11</f>
        <v>1</v>
      </c>
      <c r="F11" s="154">
        <f>F12</f>
        <v>20000</v>
      </c>
      <c r="G11" s="162">
        <f>+D11/F11-1</f>
        <v>1</v>
      </c>
    </row>
    <row r="12" s="113" customFormat="true" ht="17.1" customHeight="true" spans="1:7">
      <c r="A12" s="155" t="s">
        <v>2039</v>
      </c>
      <c r="B12" s="154">
        <v>8000</v>
      </c>
      <c r="C12" s="154">
        <v>40000</v>
      </c>
      <c r="D12" s="154">
        <v>40000</v>
      </c>
      <c r="E12" s="162">
        <f>+D12/C12</f>
        <v>1</v>
      </c>
      <c r="F12" s="154">
        <v>20000</v>
      </c>
      <c r="G12" s="162">
        <f>+D12/F12-1</f>
        <v>1</v>
      </c>
    </row>
    <row r="13" ht="17.1" customHeight="true" spans="1:7">
      <c r="A13" s="153" t="s">
        <v>62</v>
      </c>
      <c r="B13" s="156"/>
      <c r="C13" s="156"/>
      <c r="D13" s="156"/>
      <c r="E13" s="156"/>
      <c r="F13" s="156"/>
      <c r="G13" s="156"/>
    </row>
    <row r="14" ht="17.1" customHeight="true" spans="1:7">
      <c r="A14" s="153" t="s">
        <v>2041</v>
      </c>
      <c r="B14" s="99">
        <v>3994</v>
      </c>
      <c r="C14" s="99">
        <v>3994</v>
      </c>
      <c r="D14" s="154">
        <v>3999</v>
      </c>
      <c r="E14" s="162">
        <f>+D14/C14</f>
        <v>1.00125187781672</v>
      </c>
      <c r="F14" s="154">
        <v>10004</v>
      </c>
      <c r="G14" s="163">
        <f>+D14/F14-1</f>
        <v>-0.600259896041583</v>
      </c>
    </row>
    <row r="15" ht="17.1" customHeight="true" spans="1:7">
      <c r="A15" s="157" t="s">
        <v>68</v>
      </c>
      <c r="B15" s="158">
        <f>B5+B10+B14+B11</f>
        <v>129064</v>
      </c>
      <c r="C15" s="158">
        <f>C5+C10+C14+C11</f>
        <v>190183</v>
      </c>
      <c r="D15" s="158">
        <f>D5+D10+D11+D14</f>
        <v>193275</v>
      </c>
      <c r="E15" s="159">
        <f>+D15/C15</f>
        <v>1.01625802516524</v>
      </c>
      <c r="F15" s="158">
        <f>F5+F10+F11+F14</f>
        <v>117445</v>
      </c>
      <c r="G15" s="164">
        <f>+D15/F15-1</f>
        <v>0.64566392779599</v>
      </c>
    </row>
    <row r="16" spans="4:6">
      <c r="D16" s="112"/>
      <c r="F16" s="112"/>
    </row>
    <row r="17" spans="4:6">
      <c r="D17" s="112"/>
      <c r="F17" s="112"/>
    </row>
    <row r="18" spans="4:6">
      <c r="D18" s="112"/>
      <c r="F18" s="112"/>
    </row>
    <row r="19" spans="4:6">
      <c r="D19" s="112"/>
      <c r="F19" s="112"/>
    </row>
    <row r="20" spans="4:6">
      <c r="D20" s="112"/>
      <c r="F20" s="112"/>
    </row>
    <row r="21" spans="4:6">
      <c r="D21" s="112"/>
      <c r="F21" s="112"/>
    </row>
    <row r="22" spans="4:6">
      <c r="D22" s="112"/>
      <c r="F22" s="112"/>
    </row>
  </sheetData>
  <mergeCells count="1">
    <mergeCell ref="A2:G2"/>
  </mergeCells>
  <printOptions horizontalCentered="true"/>
  <pageMargins left="0.393055555555556" right="0.393055555555556" top="0.668055555555556" bottom="0.393055555555556" header="0.511805555555556" footer="0.15625"/>
  <pageSetup paperSize="9" scale="95" orientation="portrait"/>
  <headerFooter alignWithMargins="0">
    <oddFooter>&amp;C第 &amp;P 页 &amp;R&amp;A</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8"/>
  <sheetViews>
    <sheetView showZeros="0" workbookViewId="0">
      <selection activeCell="A1" sqref="$A1:$XFD1048576"/>
    </sheetView>
  </sheetViews>
  <sheetFormatPr defaultColWidth="8.75" defaultRowHeight="15.75" outlineLevelCol="6"/>
  <cols>
    <col min="1" max="1" width="37.75" style="111" customWidth="true"/>
    <col min="2" max="3" width="12.25" style="112" customWidth="true"/>
    <col min="4" max="4" width="10.875" style="114" customWidth="true"/>
    <col min="5" max="5" width="12.25" style="111" customWidth="true"/>
    <col min="6" max="6" width="10.875" style="114" customWidth="true"/>
    <col min="7" max="7" width="12.25" style="111" customWidth="true"/>
    <col min="8" max="16384" width="8.75" style="111"/>
  </cols>
  <sheetData>
    <row r="1" spans="1:1">
      <c r="A1" s="115" t="s">
        <v>2044</v>
      </c>
    </row>
    <row r="2" ht="33" customHeight="true" spans="1:7">
      <c r="A2" s="116" t="s">
        <v>2045</v>
      </c>
      <c r="B2" s="116"/>
      <c r="C2" s="116"/>
      <c r="D2" s="116"/>
      <c r="E2" s="116"/>
      <c r="F2" s="116"/>
      <c r="G2" s="116"/>
    </row>
    <row r="3" ht="21" customHeight="true" spans="1:7">
      <c r="A3" s="117"/>
      <c r="B3" s="117"/>
      <c r="C3" s="117"/>
      <c r="D3" s="118"/>
      <c r="E3" s="117"/>
      <c r="F3" s="118"/>
      <c r="G3" s="141" t="s">
        <v>3</v>
      </c>
    </row>
    <row r="4" s="112" customFormat="true" ht="35.1" customHeight="true" spans="1:7">
      <c r="A4" s="119" t="s">
        <v>1991</v>
      </c>
      <c r="B4" s="62" t="s">
        <v>5</v>
      </c>
      <c r="C4" s="62" t="s">
        <v>6</v>
      </c>
      <c r="D4" s="62" t="s">
        <v>7</v>
      </c>
      <c r="E4" s="72" t="s">
        <v>1992</v>
      </c>
      <c r="F4" s="62" t="s">
        <v>9</v>
      </c>
      <c r="G4" s="62" t="s">
        <v>10</v>
      </c>
    </row>
    <row r="5" ht="17.25" customHeight="true" spans="1:7">
      <c r="A5" s="120" t="s">
        <v>1994</v>
      </c>
      <c r="B5" s="121">
        <f>B6+B7+B11+B12+B20+B21+B22+B24+B30+B34</f>
        <v>127869</v>
      </c>
      <c r="C5" s="121">
        <f>C6+C7+C11+C12+C20+C21+C22+C24+C34+C30+C37</f>
        <v>188988</v>
      </c>
      <c r="D5" s="121">
        <f>D6+D7+D11+D12+D20+D21+D22+D24+D34+D30+D37</f>
        <v>184336</v>
      </c>
      <c r="E5" s="142">
        <f>D5/C5</f>
        <v>0.975384680508815</v>
      </c>
      <c r="F5" s="121">
        <v>66446</v>
      </c>
      <c r="G5" s="143">
        <f t="shared" ref="G5:G9" si="0">+D5/F5-1</f>
        <v>1.77422267706107</v>
      </c>
    </row>
    <row r="6" ht="17.25" customHeight="true" spans="1:7">
      <c r="A6" s="122" t="s">
        <v>1996</v>
      </c>
      <c r="B6" s="123"/>
      <c r="C6" s="123"/>
      <c r="D6" s="124"/>
      <c r="E6" s="144" t="str">
        <f>+IF(ISERROR(D6/C6),"",(D6/C6))</f>
        <v/>
      </c>
      <c r="F6" s="124"/>
      <c r="G6" s="143"/>
    </row>
    <row r="7" ht="17.25" customHeight="true" spans="1:7">
      <c r="A7" s="125" t="s">
        <v>1998</v>
      </c>
      <c r="B7" s="124"/>
      <c r="C7" s="124"/>
      <c r="D7" s="121">
        <f>D8</f>
        <v>7</v>
      </c>
      <c r="E7" s="142"/>
      <c r="F7" s="121">
        <v>29</v>
      </c>
      <c r="G7" s="143">
        <f t="shared" si="0"/>
        <v>-0.758620689655172</v>
      </c>
    </row>
    <row r="8" spans="1:7">
      <c r="A8" s="126" t="s">
        <v>2000</v>
      </c>
      <c r="B8" s="127"/>
      <c r="C8" s="127"/>
      <c r="D8" s="127">
        <v>7</v>
      </c>
      <c r="E8" s="142"/>
      <c r="F8" s="127">
        <v>29</v>
      </c>
      <c r="G8" s="145">
        <f t="shared" si="0"/>
        <v>-0.758620689655172</v>
      </c>
    </row>
    <row r="9" ht="17.25" customHeight="true" spans="1:7">
      <c r="A9" s="126" t="s">
        <v>2003</v>
      </c>
      <c r="B9" s="127"/>
      <c r="C9" s="127"/>
      <c r="D9" s="127">
        <v>7</v>
      </c>
      <c r="E9" s="142"/>
      <c r="F9" s="127">
        <v>29</v>
      </c>
      <c r="G9" s="145">
        <f t="shared" si="0"/>
        <v>-0.758620689655172</v>
      </c>
    </row>
    <row r="10" ht="17.25" customHeight="true" spans="1:7">
      <c r="A10" s="125" t="s">
        <v>2004</v>
      </c>
      <c r="B10" s="127"/>
      <c r="C10" s="127"/>
      <c r="D10" s="127"/>
      <c r="E10" s="142"/>
      <c r="F10" s="127"/>
      <c r="G10" s="145"/>
    </row>
    <row r="11" ht="17.25" customHeight="true" spans="1:7">
      <c r="A11" s="125" t="s">
        <v>2005</v>
      </c>
      <c r="B11" s="127"/>
      <c r="C11" s="127"/>
      <c r="D11" s="128"/>
      <c r="E11" s="142"/>
      <c r="F11" s="128"/>
      <c r="G11" s="145"/>
    </row>
    <row r="12" ht="17.25" customHeight="true" spans="1:7">
      <c r="A12" s="125" t="s">
        <v>2006</v>
      </c>
      <c r="B12" s="121">
        <f>B13</f>
        <v>117000</v>
      </c>
      <c r="C12" s="121">
        <f>C13</f>
        <v>117000</v>
      </c>
      <c r="D12" s="121">
        <f>D13</f>
        <v>112869</v>
      </c>
      <c r="E12" s="142">
        <f t="shared" ref="E12:E16" si="1">D12/C12</f>
        <v>0.964692307692308</v>
      </c>
      <c r="F12" s="121">
        <v>65220</v>
      </c>
      <c r="G12" s="143">
        <f t="shared" ref="G12:G16" si="2">+D12/F12-1</f>
        <v>0.730588776448942</v>
      </c>
    </row>
    <row r="13" ht="24" spans="1:7">
      <c r="A13" s="126" t="s">
        <v>2007</v>
      </c>
      <c r="B13" s="127">
        <f>SUM(B14:B19)</f>
        <v>117000</v>
      </c>
      <c r="C13" s="127">
        <f>SUM(C14:C19)</f>
        <v>117000</v>
      </c>
      <c r="D13" s="127">
        <f>SUM(D14:D18)</f>
        <v>112869</v>
      </c>
      <c r="E13" s="144">
        <f t="shared" si="1"/>
        <v>0.964692307692308</v>
      </c>
      <c r="F13" s="127">
        <v>65220</v>
      </c>
      <c r="G13" s="145">
        <f t="shared" si="2"/>
        <v>0.730588776448942</v>
      </c>
    </row>
    <row r="14" ht="17.25" customHeight="true" spans="1:7">
      <c r="A14" s="126" t="s">
        <v>2008</v>
      </c>
      <c r="B14" s="127">
        <v>9209</v>
      </c>
      <c r="C14" s="127">
        <v>9209</v>
      </c>
      <c r="D14" s="127">
        <v>8935</v>
      </c>
      <c r="E14" s="144">
        <f t="shared" si="1"/>
        <v>0.970246497991096</v>
      </c>
      <c r="F14" s="127">
        <v>25986</v>
      </c>
      <c r="G14" s="145">
        <f>-(+D14/F14-1)</f>
        <v>0.656161009774494</v>
      </c>
    </row>
    <row r="15" ht="17.25" customHeight="true" spans="1:7">
      <c r="A15" s="126" t="s">
        <v>2009</v>
      </c>
      <c r="B15" s="129">
        <v>2000</v>
      </c>
      <c r="C15" s="129">
        <v>2000</v>
      </c>
      <c r="D15" s="127">
        <v>1625</v>
      </c>
      <c r="E15" s="144">
        <f t="shared" si="1"/>
        <v>0.8125</v>
      </c>
      <c r="F15" s="127">
        <v>750</v>
      </c>
      <c r="G15" s="145">
        <f t="shared" si="2"/>
        <v>1.16666666666667</v>
      </c>
    </row>
    <row r="16" ht="17.25" customHeight="true" spans="1:7">
      <c r="A16" s="126" t="s">
        <v>2010</v>
      </c>
      <c r="B16" s="129">
        <v>89750</v>
      </c>
      <c r="C16" s="129">
        <v>89750</v>
      </c>
      <c r="D16" s="127">
        <v>87617</v>
      </c>
      <c r="E16" s="144">
        <f t="shared" si="1"/>
        <v>0.976233983286908</v>
      </c>
      <c r="F16" s="127">
        <v>32632</v>
      </c>
      <c r="G16" s="145">
        <f t="shared" si="2"/>
        <v>1.68500245158127</v>
      </c>
    </row>
    <row r="17" ht="17.25" customHeight="true" spans="1:7">
      <c r="A17" s="126" t="s">
        <v>2011</v>
      </c>
      <c r="B17" s="129">
        <v>15896</v>
      </c>
      <c r="C17" s="129"/>
      <c r="D17" s="127"/>
      <c r="E17" s="144"/>
      <c r="F17" s="127"/>
      <c r="G17" s="145"/>
    </row>
    <row r="18" ht="17.25" customHeight="true" spans="1:7">
      <c r="A18" s="126" t="s">
        <v>2012</v>
      </c>
      <c r="B18" s="129"/>
      <c r="C18" s="129">
        <v>15896</v>
      </c>
      <c r="D18" s="127">
        <v>14692</v>
      </c>
      <c r="E18" s="144"/>
      <c r="F18" s="127">
        <v>5852</v>
      </c>
      <c r="G18" s="145">
        <f>+D18/F18-1</f>
        <v>1.51059466848941</v>
      </c>
    </row>
    <row r="19" ht="17.25" customHeight="true" spans="1:7">
      <c r="A19" s="126" t="s">
        <v>2013</v>
      </c>
      <c r="B19" s="129">
        <v>145</v>
      </c>
      <c r="C19" s="129">
        <v>145</v>
      </c>
      <c r="D19" s="127"/>
      <c r="E19" s="144"/>
      <c r="F19" s="127"/>
      <c r="G19" s="145"/>
    </row>
    <row r="20" ht="17.25" customHeight="true" spans="1:7">
      <c r="A20" s="125" t="s">
        <v>2014</v>
      </c>
      <c r="B20" s="123"/>
      <c r="C20" s="123"/>
      <c r="D20" s="124"/>
      <c r="E20" s="142"/>
      <c r="F20" s="124"/>
      <c r="G20" s="143"/>
    </row>
    <row r="21" spans="1:7">
      <c r="A21" s="125" t="s">
        <v>2015</v>
      </c>
      <c r="B21" s="121"/>
      <c r="C21" s="121"/>
      <c r="D21" s="121"/>
      <c r="E21" s="142"/>
      <c r="F21" s="121"/>
      <c r="G21" s="143"/>
    </row>
    <row r="22" ht="17.25" customHeight="true" spans="1:7">
      <c r="A22" s="125" t="s">
        <v>2016</v>
      </c>
      <c r="B22" s="121"/>
      <c r="C22" s="121"/>
      <c r="D22" s="121"/>
      <c r="E22" s="142"/>
      <c r="F22" s="121"/>
      <c r="G22" s="143"/>
    </row>
    <row r="23" ht="17.25" customHeight="true" spans="1:7">
      <c r="A23" s="125" t="s">
        <v>2017</v>
      </c>
      <c r="B23" s="121"/>
      <c r="C23" s="121"/>
      <c r="D23" s="121"/>
      <c r="E23" s="142"/>
      <c r="F23" s="121"/>
      <c r="G23" s="143"/>
    </row>
    <row r="24" ht="17.25" customHeight="true" spans="1:7">
      <c r="A24" s="125" t="s">
        <v>2018</v>
      </c>
      <c r="B24" s="121">
        <f>B26+B28+B29</f>
        <v>10150</v>
      </c>
      <c r="C24" s="121">
        <f>C26+C28+C29</f>
        <v>42150</v>
      </c>
      <c r="D24" s="121">
        <f>D26+D28+D29</f>
        <v>41704</v>
      </c>
      <c r="E24" s="142">
        <f t="shared" ref="E24:E42" si="3">D24/C24</f>
        <v>0.989418742586002</v>
      </c>
      <c r="F24" s="121">
        <v>1175</v>
      </c>
      <c r="G24" s="143">
        <f t="shared" ref="G24:G36" si="4">+D24/F24-1</f>
        <v>34.4927659574468</v>
      </c>
    </row>
    <row r="25" ht="17.25" customHeight="true" spans="1:7">
      <c r="A25" s="130" t="s">
        <v>2019</v>
      </c>
      <c r="B25" s="121">
        <v>8000</v>
      </c>
      <c r="C25" s="121">
        <v>40000</v>
      </c>
      <c r="D25" s="121">
        <v>40000</v>
      </c>
      <c r="E25" s="142">
        <f t="shared" si="3"/>
        <v>1</v>
      </c>
      <c r="F25" s="121"/>
      <c r="G25" s="143"/>
    </row>
    <row r="26" ht="17.25" customHeight="true" spans="1:7">
      <c r="A26" s="130" t="s">
        <v>2020</v>
      </c>
      <c r="B26" s="121">
        <v>8000</v>
      </c>
      <c r="C26" s="121">
        <v>40000</v>
      </c>
      <c r="D26" s="121">
        <v>40000</v>
      </c>
      <c r="E26" s="142">
        <f t="shared" si="3"/>
        <v>1</v>
      </c>
      <c r="F26" s="121"/>
      <c r="G26" s="143"/>
    </row>
    <row r="27" ht="17.25" customHeight="true" spans="1:7">
      <c r="A27" s="130" t="s">
        <v>2021</v>
      </c>
      <c r="B27" s="121">
        <v>2150</v>
      </c>
      <c r="C27" s="121">
        <v>2150</v>
      </c>
      <c r="D27" s="121">
        <v>1704</v>
      </c>
      <c r="E27" s="142">
        <f t="shared" si="3"/>
        <v>0.792558139534884</v>
      </c>
      <c r="F27" s="121">
        <v>1175</v>
      </c>
      <c r="G27" s="143">
        <f t="shared" si="4"/>
        <v>0.450212765957447</v>
      </c>
    </row>
    <row r="28" ht="17.25" customHeight="true" spans="1:7">
      <c r="A28" s="131" t="s">
        <v>2022</v>
      </c>
      <c r="B28" s="129">
        <v>1839</v>
      </c>
      <c r="C28" s="129">
        <v>1839</v>
      </c>
      <c r="D28" s="127">
        <v>1346</v>
      </c>
      <c r="E28" s="142">
        <f t="shared" si="3"/>
        <v>0.731919521479065</v>
      </c>
      <c r="F28" s="127">
        <v>932</v>
      </c>
      <c r="G28" s="145">
        <f t="shared" si="4"/>
        <v>0.444206008583691</v>
      </c>
    </row>
    <row r="29" s="113" customFormat="true" ht="13.5" spans="1:7">
      <c r="A29" s="131" t="s">
        <v>2023</v>
      </c>
      <c r="B29" s="129">
        <v>311</v>
      </c>
      <c r="C29" s="129">
        <v>311</v>
      </c>
      <c r="D29" s="127">
        <v>358</v>
      </c>
      <c r="E29" s="142">
        <f t="shared" si="3"/>
        <v>1.15112540192926</v>
      </c>
      <c r="F29" s="127">
        <v>243</v>
      </c>
      <c r="G29" s="145">
        <f t="shared" si="4"/>
        <v>0.473251028806584</v>
      </c>
    </row>
    <row r="30" s="113" customFormat="true" ht="17.25" customHeight="true" spans="1:7">
      <c r="A30" s="132" t="s">
        <v>2024</v>
      </c>
      <c r="B30" s="121">
        <v>675</v>
      </c>
      <c r="C30" s="121">
        <f>C32+C33</f>
        <v>794</v>
      </c>
      <c r="D30" s="121">
        <f>D32+D33</f>
        <v>793</v>
      </c>
      <c r="E30" s="142">
        <f t="shared" si="3"/>
        <v>0.998740554156171</v>
      </c>
      <c r="F30" s="121"/>
      <c r="G30" s="145"/>
    </row>
    <row r="31" spans="1:7">
      <c r="A31" s="131" t="s">
        <v>2025</v>
      </c>
      <c r="B31" s="131">
        <v>675</v>
      </c>
      <c r="C31" s="131">
        <v>794</v>
      </c>
      <c r="D31" s="131">
        <f>D32+D33</f>
        <v>793</v>
      </c>
      <c r="E31" s="142">
        <f t="shared" si="3"/>
        <v>0.998740554156171</v>
      </c>
      <c r="F31" s="121"/>
      <c r="G31" s="145"/>
    </row>
    <row r="32" spans="1:7">
      <c r="A32" s="131" t="s">
        <v>2026</v>
      </c>
      <c r="B32" s="129">
        <v>675</v>
      </c>
      <c r="C32" s="129">
        <v>675</v>
      </c>
      <c r="D32" s="127">
        <v>674</v>
      </c>
      <c r="E32" s="142">
        <f t="shared" si="3"/>
        <v>0.998518518518518</v>
      </c>
      <c r="F32" s="121"/>
      <c r="G32" s="145"/>
    </row>
    <row r="33" spans="1:7">
      <c r="A33" s="131" t="s">
        <v>2027</v>
      </c>
      <c r="B33" s="129"/>
      <c r="C33" s="129">
        <v>119</v>
      </c>
      <c r="D33" s="127">
        <v>119</v>
      </c>
      <c r="E33" s="142">
        <f t="shared" si="3"/>
        <v>1</v>
      </c>
      <c r="F33" s="121"/>
      <c r="G33" s="145"/>
    </row>
    <row r="34" spans="1:7">
      <c r="A34" s="132" t="s">
        <v>2028</v>
      </c>
      <c r="B34" s="123">
        <v>44</v>
      </c>
      <c r="C34" s="123">
        <f>C36</f>
        <v>44</v>
      </c>
      <c r="D34" s="123">
        <f>D36</f>
        <v>43</v>
      </c>
      <c r="E34" s="142">
        <f t="shared" si="3"/>
        <v>0.977272727272727</v>
      </c>
      <c r="F34" s="121">
        <v>22</v>
      </c>
      <c r="G34" s="145">
        <f t="shared" si="4"/>
        <v>0.954545454545455</v>
      </c>
    </row>
    <row r="35" spans="1:7">
      <c r="A35" s="131" t="s">
        <v>2029</v>
      </c>
      <c r="B35" s="129">
        <v>44</v>
      </c>
      <c r="C35" s="123">
        <v>44</v>
      </c>
      <c r="D35" s="123">
        <v>43</v>
      </c>
      <c r="E35" s="144">
        <f t="shared" si="3"/>
        <v>0.977272727272727</v>
      </c>
      <c r="F35" s="127">
        <v>22</v>
      </c>
      <c r="G35" s="145">
        <f t="shared" si="4"/>
        <v>0.954545454545455</v>
      </c>
    </row>
    <row r="36" spans="1:7">
      <c r="A36" s="131" t="s">
        <v>2030</v>
      </c>
      <c r="B36" s="129">
        <v>44</v>
      </c>
      <c r="C36" s="129">
        <v>44</v>
      </c>
      <c r="D36" s="127">
        <v>43</v>
      </c>
      <c r="E36" s="144">
        <f t="shared" si="3"/>
        <v>0.977272727272727</v>
      </c>
      <c r="F36" s="127">
        <v>22</v>
      </c>
      <c r="G36" s="145">
        <f t="shared" si="4"/>
        <v>0.954545454545455</v>
      </c>
    </row>
    <row r="37" spans="1:7">
      <c r="A37" s="132" t="s">
        <v>2031</v>
      </c>
      <c r="B37" s="129"/>
      <c r="C37" s="123">
        <v>29000</v>
      </c>
      <c r="D37" s="121">
        <v>28920</v>
      </c>
      <c r="E37" s="142">
        <f t="shared" si="3"/>
        <v>0.997241379310345</v>
      </c>
      <c r="F37" s="121"/>
      <c r="G37" s="146"/>
    </row>
    <row r="38" spans="1:7">
      <c r="A38" s="131" t="s">
        <v>2032</v>
      </c>
      <c r="B38" s="129"/>
      <c r="C38" s="129">
        <v>19819</v>
      </c>
      <c r="D38" s="127">
        <v>19819</v>
      </c>
      <c r="E38" s="144">
        <f t="shared" si="3"/>
        <v>1</v>
      </c>
      <c r="F38" s="127"/>
      <c r="G38" s="146"/>
    </row>
    <row r="39" spans="1:7">
      <c r="A39" s="131" t="s">
        <v>2033</v>
      </c>
      <c r="B39" s="129"/>
      <c r="C39" s="129">
        <v>19819</v>
      </c>
      <c r="D39" s="127">
        <v>19819</v>
      </c>
      <c r="E39" s="144">
        <f t="shared" si="3"/>
        <v>1</v>
      </c>
      <c r="F39" s="127"/>
      <c r="G39" s="146"/>
    </row>
    <row r="40" spans="1:7">
      <c r="A40" s="131" t="s">
        <v>2034</v>
      </c>
      <c r="B40" s="129"/>
      <c r="C40" s="129">
        <v>9181</v>
      </c>
      <c r="D40" s="127">
        <v>9101</v>
      </c>
      <c r="E40" s="144">
        <f t="shared" si="3"/>
        <v>0.99128635224921</v>
      </c>
      <c r="F40" s="127"/>
      <c r="G40" s="146"/>
    </row>
    <row r="41" spans="1:7">
      <c r="A41" s="131" t="s">
        <v>2035</v>
      </c>
      <c r="B41" s="129"/>
      <c r="C41" s="129">
        <v>400</v>
      </c>
      <c r="D41" s="127">
        <v>320</v>
      </c>
      <c r="E41" s="144">
        <f t="shared" si="3"/>
        <v>0.8</v>
      </c>
      <c r="F41" s="127"/>
      <c r="G41" s="146"/>
    </row>
    <row r="42" spans="1:7">
      <c r="A42" s="131" t="s">
        <v>2036</v>
      </c>
      <c r="B42" s="129"/>
      <c r="C42" s="129">
        <v>8781</v>
      </c>
      <c r="D42" s="127">
        <v>8781</v>
      </c>
      <c r="E42" s="144">
        <f t="shared" si="3"/>
        <v>1</v>
      </c>
      <c r="F42" s="127"/>
      <c r="G42" s="146"/>
    </row>
    <row r="43" spans="1:7">
      <c r="A43" s="133" t="s">
        <v>59</v>
      </c>
      <c r="B43" s="134"/>
      <c r="C43" s="134"/>
      <c r="D43" s="134"/>
      <c r="E43" s="144"/>
      <c r="F43" s="134"/>
      <c r="G43" s="134"/>
    </row>
    <row r="44" spans="1:7">
      <c r="A44" s="135" t="s">
        <v>2038</v>
      </c>
      <c r="B44" s="127"/>
      <c r="C44" s="134"/>
      <c r="D44" s="134"/>
      <c r="E44" s="142"/>
      <c r="F44" s="134"/>
      <c r="G44" s="134"/>
    </row>
    <row r="45" spans="1:7">
      <c r="A45" s="135"/>
      <c r="B45" s="136"/>
      <c r="C45" s="134"/>
      <c r="D45" s="134"/>
      <c r="E45" s="142"/>
      <c r="F45" s="134"/>
      <c r="G45" s="134"/>
    </row>
    <row r="46" spans="1:7">
      <c r="A46" s="133" t="s">
        <v>2040</v>
      </c>
      <c r="B46" s="137"/>
      <c r="C46" s="137">
        <v>314</v>
      </c>
      <c r="D46" s="138">
        <v>314</v>
      </c>
      <c r="E46" s="144">
        <f t="shared" ref="E46:E48" si="5">D46/C46</f>
        <v>1</v>
      </c>
      <c r="F46" s="138">
        <v>47000</v>
      </c>
      <c r="G46" s="145">
        <f t="shared" ref="G46:G48" si="6">+D46/F46-1</f>
        <v>-0.99331914893617</v>
      </c>
    </row>
    <row r="47" spans="1:7">
      <c r="A47" s="133" t="s">
        <v>66</v>
      </c>
      <c r="B47" s="137">
        <v>1195</v>
      </c>
      <c r="C47" s="128">
        <v>881</v>
      </c>
      <c r="D47" s="127">
        <v>8625</v>
      </c>
      <c r="E47" s="144">
        <f t="shared" si="5"/>
        <v>9.7900113507378</v>
      </c>
      <c r="F47" s="127">
        <v>3999</v>
      </c>
      <c r="G47" s="145">
        <f t="shared" si="6"/>
        <v>1.15678919729932</v>
      </c>
    </row>
    <row r="48" spans="1:7">
      <c r="A48" s="139" t="s">
        <v>69</v>
      </c>
      <c r="B48" s="140">
        <f>B5+B43+B46+B47</f>
        <v>129064</v>
      </c>
      <c r="C48" s="140">
        <f>C5+C43+C46+C47</f>
        <v>190183</v>
      </c>
      <c r="D48" s="140">
        <f>D5+D43+D46+D47</f>
        <v>193275</v>
      </c>
      <c r="E48" s="142">
        <f t="shared" si="5"/>
        <v>1.01625802516524</v>
      </c>
      <c r="F48" s="140">
        <v>117445</v>
      </c>
      <c r="G48" s="143">
        <f t="shared" si="6"/>
        <v>0.64566392779599</v>
      </c>
    </row>
  </sheetData>
  <mergeCells count="1">
    <mergeCell ref="A2:G2"/>
  </mergeCells>
  <printOptions horizontalCentered="true"/>
  <pageMargins left="0.393055555555556" right="0.393055555555556" top="0.668055555555556" bottom="0.393055555555556" header="0.511805555555556" footer="0.15625"/>
  <pageSetup paperSize="9" scale="80" orientation="portrait"/>
  <headerFooter alignWithMargins="0">
    <oddFooter>&amp;C第 &amp;P 页 &amp;R&amp;A</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8"/>
  <sheetViews>
    <sheetView workbookViewId="0">
      <selection activeCell="A1" sqref="A1"/>
    </sheetView>
  </sheetViews>
  <sheetFormatPr defaultColWidth="8.75" defaultRowHeight="15.75" outlineLevelCol="6"/>
  <cols>
    <col min="1" max="1" width="37.75" style="111" customWidth="true"/>
    <col min="2" max="3" width="12.25" style="112" customWidth="true"/>
    <col min="4" max="4" width="10.875" style="114" customWidth="true"/>
    <col min="5" max="5" width="12.25" style="111" customWidth="true"/>
    <col min="6" max="6" width="10.875" style="114" customWidth="true"/>
    <col min="7" max="7" width="12.25" style="111" customWidth="true"/>
    <col min="8" max="16384" width="8.75" style="111"/>
  </cols>
  <sheetData>
    <row r="1" s="111" customFormat="true" spans="1:6">
      <c r="A1" s="115" t="s">
        <v>2046</v>
      </c>
      <c r="B1" s="112"/>
      <c r="C1" s="112"/>
      <c r="D1" s="114"/>
      <c r="F1" s="114"/>
    </row>
    <row r="2" s="111" customFormat="true" ht="33" customHeight="true" spans="1:7">
      <c r="A2" s="116" t="s">
        <v>2047</v>
      </c>
      <c r="B2" s="116"/>
      <c r="C2" s="116"/>
      <c r="D2" s="116"/>
      <c r="E2" s="116"/>
      <c r="F2" s="116"/>
      <c r="G2" s="116"/>
    </row>
    <row r="3" s="111" customFormat="true" ht="21" customHeight="true" spans="1:7">
      <c r="A3" s="117"/>
      <c r="B3" s="117"/>
      <c r="C3" s="117"/>
      <c r="D3" s="118"/>
      <c r="E3" s="117"/>
      <c r="F3" s="118"/>
      <c r="G3" s="141" t="s">
        <v>3</v>
      </c>
    </row>
    <row r="4" s="112" customFormat="true" ht="35.1" customHeight="true" spans="1:7">
      <c r="A4" s="119" t="s">
        <v>1991</v>
      </c>
      <c r="B4" s="62" t="s">
        <v>5</v>
      </c>
      <c r="C4" s="62" t="s">
        <v>6</v>
      </c>
      <c r="D4" s="62" t="s">
        <v>7</v>
      </c>
      <c r="E4" s="72" t="s">
        <v>1992</v>
      </c>
      <c r="F4" s="62" t="s">
        <v>9</v>
      </c>
      <c r="G4" s="62" t="s">
        <v>10</v>
      </c>
    </row>
    <row r="5" s="111" customFormat="true" ht="17.25" customHeight="true" spans="1:7">
      <c r="A5" s="120" t="s">
        <v>1994</v>
      </c>
      <c r="B5" s="121">
        <f>B6+B7+B11+B12+B20+B21+B22+B24+B30+B34</f>
        <v>127869</v>
      </c>
      <c r="C5" s="121">
        <f>C6+C7+C11+C12+C20+C21+C22+C24+C34+C30+C37</f>
        <v>188988</v>
      </c>
      <c r="D5" s="121">
        <f>D6+D7+D11+D12+D20+D21+D22+D24+D34+D30+D37</f>
        <v>184336</v>
      </c>
      <c r="E5" s="142">
        <f>D5/C5</f>
        <v>0.975384680508815</v>
      </c>
      <c r="F5" s="121">
        <v>66446</v>
      </c>
      <c r="G5" s="143">
        <f t="shared" ref="G5:G9" si="0">+D5/F5-1</f>
        <v>1.77422267706107</v>
      </c>
    </row>
    <row r="6" s="111" customFormat="true" ht="17.25" customHeight="true" spans="1:7">
      <c r="A6" s="122" t="s">
        <v>1996</v>
      </c>
      <c r="B6" s="123"/>
      <c r="C6" s="123"/>
      <c r="D6" s="124"/>
      <c r="E6" s="144" t="str">
        <f>+IF(ISERROR(D6/C6),"",(D6/C6))</f>
        <v/>
      </c>
      <c r="F6" s="124"/>
      <c r="G6" s="143"/>
    </row>
    <row r="7" s="111" customFormat="true" ht="17.25" customHeight="true" spans="1:7">
      <c r="A7" s="125" t="s">
        <v>1998</v>
      </c>
      <c r="B7" s="124"/>
      <c r="C7" s="124"/>
      <c r="D7" s="121">
        <f>D8</f>
        <v>7</v>
      </c>
      <c r="E7" s="142"/>
      <c r="F7" s="121">
        <v>29</v>
      </c>
      <c r="G7" s="143">
        <f t="shared" si="0"/>
        <v>-0.758620689655172</v>
      </c>
    </row>
    <row r="8" s="111" customFormat="true" spans="1:7">
      <c r="A8" s="126" t="s">
        <v>2000</v>
      </c>
      <c r="B8" s="127"/>
      <c r="C8" s="127"/>
      <c r="D8" s="127">
        <v>7</v>
      </c>
      <c r="E8" s="142"/>
      <c r="F8" s="127">
        <v>29</v>
      </c>
      <c r="G8" s="145">
        <f t="shared" si="0"/>
        <v>-0.758620689655172</v>
      </c>
    </row>
    <row r="9" s="111" customFormat="true" ht="17.25" customHeight="true" spans="1:7">
      <c r="A9" s="126" t="s">
        <v>2003</v>
      </c>
      <c r="B9" s="127"/>
      <c r="C9" s="127"/>
      <c r="D9" s="127">
        <v>7</v>
      </c>
      <c r="E9" s="142"/>
      <c r="F9" s="127">
        <v>29</v>
      </c>
      <c r="G9" s="145">
        <f t="shared" si="0"/>
        <v>-0.758620689655172</v>
      </c>
    </row>
    <row r="10" s="111" customFormat="true" ht="17.25" customHeight="true" spans="1:7">
      <c r="A10" s="125" t="s">
        <v>2004</v>
      </c>
      <c r="B10" s="127"/>
      <c r="C10" s="127"/>
      <c r="D10" s="127"/>
      <c r="E10" s="142"/>
      <c r="F10" s="127"/>
      <c r="G10" s="145"/>
    </row>
    <row r="11" s="111" customFormat="true" ht="17.25" customHeight="true" spans="1:7">
      <c r="A11" s="125" t="s">
        <v>2005</v>
      </c>
      <c r="B11" s="127"/>
      <c r="C11" s="127"/>
      <c r="D11" s="128"/>
      <c r="E11" s="142"/>
      <c r="F11" s="128"/>
      <c r="G11" s="145"/>
    </row>
    <row r="12" s="111" customFormat="true" ht="17.25" customHeight="true" spans="1:7">
      <c r="A12" s="125" t="s">
        <v>2006</v>
      </c>
      <c r="B12" s="121">
        <f>B13</f>
        <v>117000</v>
      </c>
      <c r="C12" s="121">
        <f>C13</f>
        <v>117000</v>
      </c>
      <c r="D12" s="121">
        <f>D13</f>
        <v>112869</v>
      </c>
      <c r="E12" s="142">
        <f t="shared" ref="E12:E16" si="1">D12/C12</f>
        <v>0.964692307692308</v>
      </c>
      <c r="F12" s="121">
        <v>65220</v>
      </c>
      <c r="G12" s="143">
        <f t="shared" ref="G12:G16" si="2">+D12/F12-1</f>
        <v>0.730588776448942</v>
      </c>
    </row>
    <row r="13" s="111" customFormat="true" ht="24" spans="1:7">
      <c r="A13" s="126" t="s">
        <v>2007</v>
      </c>
      <c r="B13" s="127">
        <f>SUM(B14:B19)</f>
        <v>117000</v>
      </c>
      <c r="C13" s="127">
        <f>SUM(C14:C19)</f>
        <v>117000</v>
      </c>
      <c r="D13" s="127">
        <f>SUM(D14:D18)</f>
        <v>112869</v>
      </c>
      <c r="E13" s="144">
        <f t="shared" si="1"/>
        <v>0.964692307692308</v>
      </c>
      <c r="F13" s="127">
        <v>65220</v>
      </c>
      <c r="G13" s="145">
        <f t="shared" si="2"/>
        <v>0.730588776448942</v>
      </c>
    </row>
    <row r="14" s="111" customFormat="true" ht="17.25" customHeight="true" spans="1:7">
      <c r="A14" s="126" t="s">
        <v>2008</v>
      </c>
      <c r="B14" s="127">
        <v>9209</v>
      </c>
      <c r="C14" s="127">
        <v>9209</v>
      </c>
      <c r="D14" s="127">
        <v>8935</v>
      </c>
      <c r="E14" s="144">
        <f t="shared" si="1"/>
        <v>0.970246497991096</v>
      </c>
      <c r="F14" s="127">
        <v>25986</v>
      </c>
      <c r="G14" s="145">
        <f>-(+D14/F14-1)</f>
        <v>0.656161009774494</v>
      </c>
    </row>
    <row r="15" s="111" customFormat="true" ht="17.25" customHeight="true" spans="1:7">
      <c r="A15" s="126" t="s">
        <v>2009</v>
      </c>
      <c r="B15" s="129">
        <v>2000</v>
      </c>
      <c r="C15" s="129">
        <v>2000</v>
      </c>
      <c r="D15" s="127">
        <v>1625</v>
      </c>
      <c r="E15" s="144">
        <f t="shared" si="1"/>
        <v>0.8125</v>
      </c>
      <c r="F15" s="127">
        <v>750</v>
      </c>
      <c r="G15" s="145">
        <f t="shared" si="2"/>
        <v>1.16666666666667</v>
      </c>
    </row>
    <row r="16" s="111" customFormat="true" ht="17.25" customHeight="true" spans="1:7">
      <c r="A16" s="126" t="s">
        <v>2010</v>
      </c>
      <c r="B16" s="129">
        <v>89750</v>
      </c>
      <c r="C16" s="129">
        <v>89750</v>
      </c>
      <c r="D16" s="127">
        <v>87617</v>
      </c>
      <c r="E16" s="144">
        <f t="shared" si="1"/>
        <v>0.976233983286908</v>
      </c>
      <c r="F16" s="127">
        <v>32632</v>
      </c>
      <c r="G16" s="145">
        <f t="shared" si="2"/>
        <v>1.68500245158127</v>
      </c>
    </row>
    <row r="17" s="111" customFormat="true" ht="17.25" customHeight="true" spans="1:7">
      <c r="A17" s="126" t="s">
        <v>2011</v>
      </c>
      <c r="B17" s="129">
        <v>15896</v>
      </c>
      <c r="C17" s="129"/>
      <c r="D17" s="127"/>
      <c r="E17" s="144"/>
      <c r="F17" s="127"/>
      <c r="G17" s="145"/>
    </row>
    <row r="18" s="111" customFormat="true" ht="17.25" customHeight="true" spans="1:7">
      <c r="A18" s="126" t="s">
        <v>2012</v>
      </c>
      <c r="B18" s="129"/>
      <c r="C18" s="129">
        <v>15896</v>
      </c>
      <c r="D18" s="127">
        <v>14692</v>
      </c>
      <c r="E18" s="144"/>
      <c r="F18" s="127">
        <v>5852</v>
      </c>
      <c r="G18" s="145">
        <f>+D18/F18-1</f>
        <v>1.51059466848941</v>
      </c>
    </row>
    <row r="19" s="111" customFormat="true" ht="17.25" customHeight="true" spans="1:7">
      <c r="A19" s="126" t="s">
        <v>2013</v>
      </c>
      <c r="B19" s="129">
        <v>145</v>
      </c>
      <c r="C19" s="129">
        <v>145</v>
      </c>
      <c r="D19" s="127"/>
      <c r="E19" s="144"/>
      <c r="F19" s="127"/>
      <c r="G19" s="145"/>
    </row>
    <row r="20" s="111" customFormat="true" ht="17.25" customHeight="true" spans="1:7">
      <c r="A20" s="125" t="s">
        <v>2014</v>
      </c>
      <c r="B20" s="123"/>
      <c r="C20" s="123"/>
      <c r="D20" s="124"/>
      <c r="E20" s="142"/>
      <c r="F20" s="124"/>
      <c r="G20" s="143"/>
    </row>
    <row r="21" s="111" customFormat="true" spans="1:7">
      <c r="A21" s="125" t="s">
        <v>2015</v>
      </c>
      <c r="B21" s="121"/>
      <c r="C21" s="121"/>
      <c r="D21" s="121"/>
      <c r="E21" s="142"/>
      <c r="F21" s="121"/>
      <c r="G21" s="143"/>
    </row>
    <row r="22" s="111" customFormat="true" ht="17.25" customHeight="true" spans="1:7">
      <c r="A22" s="125" t="s">
        <v>2016</v>
      </c>
      <c r="B22" s="121"/>
      <c r="C22" s="121"/>
      <c r="D22" s="121"/>
      <c r="E22" s="142"/>
      <c r="F22" s="121"/>
      <c r="G22" s="143"/>
    </row>
    <row r="23" s="111" customFormat="true" ht="17.25" customHeight="true" spans="1:7">
      <c r="A23" s="125" t="s">
        <v>2017</v>
      </c>
      <c r="B23" s="121"/>
      <c r="C23" s="121"/>
      <c r="D23" s="121"/>
      <c r="E23" s="142"/>
      <c r="F23" s="121"/>
      <c r="G23" s="143"/>
    </row>
    <row r="24" s="111" customFormat="true" ht="17.25" customHeight="true" spans="1:7">
      <c r="A24" s="125" t="s">
        <v>2018</v>
      </c>
      <c r="B24" s="121">
        <f>B26+B28+B29</f>
        <v>10150</v>
      </c>
      <c r="C24" s="121">
        <f>C26+C28+C29</f>
        <v>42150</v>
      </c>
      <c r="D24" s="121">
        <f>D26+D28+D29</f>
        <v>41704</v>
      </c>
      <c r="E24" s="142">
        <f t="shared" ref="E24:E42" si="3">D24/C24</f>
        <v>0.989418742586002</v>
      </c>
      <c r="F24" s="121">
        <v>1175</v>
      </c>
      <c r="G24" s="143">
        <f t="shared" ref="G24:G29" si="4">+D24/F24-1</f>
        <v>34.4927659574468</v>
      </c>
    </row>
    <row r="25" s="111" customFormat="true" ht="17.25" customHeight="true" spans="1:7">
      <c r="A25" s="130" t="s">
        <v>2019</v>
      </c>
      <c r="B25" s="121">
        <v>8000</v>
      </c>
      <c r="C25" s="121">
        <v>40000</v>
      </c>
      <c r="D25" s="121">
        <v>40000</v>
      </c>
      <c r="E25" s="142">
        <f t="shared" si="3"/>
        <v>1</v>
      </c>
      <c r="F25" s="121"/>
      <c r="G25" s="143"/>
    </row>
    <row r="26" s="111" customFormat="true" ht="17.25" customHeight="true" spans="1:7">
      <c r="A26" s="130" t="s">
        <v>2020</v>
      </c>
      <c r="B26" s="121">
        <v>8000</v>
      </c>
      <c r="C26" s="121">
        <v>40000</v>
      </c>
      <c r="D26" s="121">
        <v>40000</v>
      </c>
      <c r="E26" s="142">
        <f t="shared" si="3"/>
        <v>1</v>
      </c>
      <c r="F26" s="121"/>
      <c r="G26" s="143"/>
    </row>
    <row r="27" s="111" customFormat="true" ht="17.25" customHeight="true" spans="1:7">
      <c r="A27" s="130" t="s">
        <v>2021</v>
      </c>
      <c r="B27" s="121">
        <v>2150</v>
      </c>
      <c r="C27" s="121">
        <v>2150</v>
      </c>
      <c r="D27" s="121">
        <v>1704</v>
      </c>
      <c r="E27" s="142">
        <f t="shared" si="3"/>
        <v>0.792558139534884</v>
      </c>
      <c r="F27" s="121">
        <v>1175</v>
      </c>
      <c r="G27" s="143">
        <f t="shared" si="4"/>
        <v>0.450212765957447</v>
      </c>
    </row>
    <row r="28" s="111" customFormat="true" ht="17.25" customHeight="true" spans="1:7">
      <c r="A28" s="131" t="s">
        <v>2022</v>
      </c>
      <c r="B28" s="129">
        <v>1839</v>
      </c>
      <c r="C28" s="129">
        <v>1839</v>
      </c>
      <c r="D28" s="127">
        <v>1346</v>
      </c>
      <c r="E28" s="142">
        <f t="shared" si="3"/>
        <v>0.731919521479065</v>
      </c>
      <c r="F28" s="127">
        <v>932</v>
      </c>
      <c r="G28" s="145">
        <f t="shared" si="4"/>
        <v>0.444206008583691</v>
      </c>
    </row>
    <row r="29" s="113" customFormat="true" ht="13.5" spans="1:7">
      <c r="A29" s="131" t="s">
        <v>2023</v>
      </c>
      <c r="B29" s="129">
        <v>311</v>
      </c>
      <c r="C29" s="129">
        <v>311</v>
      </c>
      <c r="D29" s="127">
        <v>358</v>
      </c>
      <c r="E29" s="142">
        <f t="shared" si="3"/>
        <v>1.15112540192926</v>
      </c>
      <c r="F29" s="127">
        <v>243</v>
      </c>
      <c r="G29" s="145">
        <f t="shared" si="4"/>
        <v>0.473251028806584</v>
      </c>
    </row>
    <row r="30" s="113" customFormat="true" ht="17.25" customHeight="true" spans="1:7">
      <c r="A30" s="132" t="s">
        <v>2024</v>
      </c>
      <c r="B30" s="121">
        <v>675</v>
      </c>
      <c r="C30" s="121">
        <f>C32+C33</f>
        <v>794</v>
      </c>
      <c r="D30" s="121">
        <f>D32+D33</f>
        <v>793</v>
      </c>
      <c r="E30" s="142">
        <f t="shared" si="3"/>
        <v>0.998740554156171</v>
      </c>
      <c r="F30" s="121"/>
      <c r="G30" s="145"/>
    </row>
    <row r="31" s="111" customFormat="true" spans="1:7">
      <c r="A31" s="131" t="s">
        <v>2025</v>
      </c>
      <c r="B31" s="131">
        <v>675</v>
      </c>
      <c r="C31" s="131">
        <v>794</v>
      </c>
      <c r="D31" s="131">
        <f>D32+D33</f>
        <v>793</v>
      </c>
      <c r="E31" s="142">
        <f t="shared" si="3"/>
        <v>0.998740554156171</v>
      </c>
      <c r="F31" s="121"/>
      <c r="G31" s="145"/>
    </row>
    <row r="32" s="111" customFormat="true" spans="1:7">
      <c r="A32" s="131" t="s">
        <v>2026</v>
      </c>
      <c r="B32" s="129">
        <v>675</v>
      </c>
      <c r="C32" s="129">
        <v>675</v>
      </c>
      <c r="D32" s="127">
        <v>674</v>
      </c>
      <c r="E32" s="142">
        <f t="shared" si="3"/>
        <v>0.998518518518518</v>
      </c>
      <c r="F32" s="121"/>
      <c r="G32" s="145"/>
    </row>
    <row r="33" s="111" customFormat="true" spans="1:7">
      <c r="A33" s="131" t="s">
        <v>2027</v>
      </c>
      <c r="B33" s="129"/>
      <c r="C33" s="129">
        <v>119</v>
      </c>
      <c r="D33" s="127">
        <v>119</v>
      </c>
      <c r="E33" s="142">
        <f t="shared" si="3"/>
        <v>1</v>
      </c>
      <c r="F33" s="121"/>
      <c r="G33" s="145"/>
    </row>
    <row r="34" s="111" customFormat="true" spans="1:7">
      <c r="A34" s="132" t="s">
        <v>2028</v>
      </c>
      <c r="B34" s="123">
        <v>44</v>
      </c>
      <c r="C34" s="123">
        <f>C36</f>
        <v>44</v>
      </c>
      <c r="D34" s="123">
        <f>D36</f>
        <v>43</v>
      </c>
      <c r="E34" s="142">
        <f t="shared" si="3"/>
        <v>0.977272727272727</v>
      </c>
      <c r="F34" s="121">
        <v>22</v>
      </c>
      <c r="G34" s="145">
        <f t="shared" ref="G34:G36" si="5">+D34/F34-1</f>
        <v>0.954545454545455</v>
      </c>
    </row>
    <row r="35" s="111" customFormat="true" spans="1:7">
      <c r="A35" s="131" t="s">
        <v>2029</v>
      </c>
      <c r="B35" s="129">
        <v>44</v>
      </c>
      <c r="C35" s="123">
        <v>44</v>
      </c>
      <c r="D35" s="123">
        <v>43</v>
      </c>
      <c r="E35" s="144">
        <f t="shared" si="3"/>
        <v>0.977272727272727</v>
      </c>
      <c r="F35" s="127">
        <v>22</v>
      </c>
      <c r="G35" s="145">
        <f t="shared" si="5"/>
        <v>0.954545454545455</v>
      </c>
    </row>
    <row r="36" s="111" customFormat="true" spans="1:7">
      <c r="A36" s="131" t="s">
        <v>2030</v>
      </c>
      <c r="B36" s="129">
        <v>44</v>
      </c>
      <c r="C36" s="129">
        <v>44</v>
      </c>
      <c r="D36" s="127">
        <v>43</v>
      </c>
      <c r="E36" s="144">
        <f t="shared" si="3"/>
        <v>0.977272727272727</v>
      </c>
      <c r="F36" s="127">
        <v>22</v>
      </c>
      <c r="G36" s="145">
        <f t="shared" si="5"/>
        <v>0.954545454545455</v>
      </c>
    </row>
    <row r="37" s="111" customFormat="true" spans="1:7">
      <c r="A37" s="132" t="s">
        <v>2031</v>
      </c>
      <c r="B37" s="129"/>
      <c r="C37" s="123">
        <v>29000</v>
      </c>
      <c r="D37" s="121">
        <v>28920</v>
      </c>
      <c r="E37" s="142">
        <f t="shared" si="3"/>
        <v>0.997241379310345</v>
      </c>
      <c r="F37" s="121"/>
      <c r="G37" s="146"/>
    </row>
    <row r="38" s="111" customFormat="true" spans="1:7">
      <c r="A38" s="131" t="s">
        <v>2032</v>
      </c>
      <c r="B38" s="129"/>
      <c r="C38" s="129">
        <v>19819</v>
      </c>
      <c r="D38" s="127">
        <v>19819</v>
      </c>
      <c r="E38" s="144">
        <f t="shared" si="3"/>
        <v>1</v>
      </c>
      <c r="F38" s="127"/>
      <c r="G38" s="146"/>
    </row>
    <row r="39" s="111" customFormat="true" spans="1:7">
      <c r="A39" s="131" t="s">
        <v>2033</v>
      </c>
      <c r="B39" s="129"/>
      <c r="C39" s="129">
        <v>19819</v>
      </c>
      <c r="D39" s="127">
        <v>19819</v>
      </c>
      <c r="E39" s="144">
        <f t="shared" si="3"/>
        <v>1</v>
      </c>
      <c r="F39" s="127"/>
      <c r="G39" s="146"/>
    </row>
    <row r="40" s="111" customFormat="true" spans="1:7">
      <c r="A40" s="131" t="s">
        <v>2034</v>
      </c>
      <c r="B40" s="129"/>
      <c r="C40" s="129">
        <v>9181</v>
      </c>
      <c r="D40" s="127">
        <v>9101</v>
      </c>
      <c r="E40" s="144">
        <f t="shared" si="3"/>
        <v>0.99128635224921</v>
      </c>
      <c r="F40" s="127"/>
      <c r="G40" s="146"/>
    </row>
    <row r="41" s="111" customFormat="true" spans="1:7">
      <c r="A41" s="131" t="s">
        <v>2035</v>
      </c>
      <c r="B41" s="129"/>
      <c r="C41" s="129">
        <v>400</v>
      </c>
      <c r="D41" s="127">
        <v>320</v>
      </c>
      <c r="E41" s="144">
        <f t="shared" si="3"/>
        <v>0.8</v>
      </c>
      <c r="F41" s="127"/>
      <c r="G41" s="146"/>
    </row>
    <row r="42" s="111" customFormat="true" spans="1:7">
      <c r="A42" s="131" t="s">
        <v>2036</v>
      </c>
      <c r="B42" s="129"/>
      <c r="C42" s="129">
        <v>8781</v>
      </c>
      <c r="D42" s="127">
        <v>8781</v>
      </c>
      <c r="E42" s="144">
        <f t="shared" si="3"/>
        <v>1</v>
      </c>
      <c r="F42" s="127"/>
      <c r="G42" s="146"/>
    </row>
    <row r="43" s="111" customFormat="true" spans="1:7">
      <c r="A43" s="133" t="s">
        <v>59</v>
      </c>
      <c r="B43" s="134"/>
      <c r="C43" s="134"/>
      <c r="D43" s="134"/>
      <c r="E43" s="144"/>
      <c r="F43" s="134"/>
      <c r="G43" s="134"/>
    </row>
    <row r="44" s="111" customFormat="true" spans="1:7">
      <c r="A44" s="135" t="s">
        <v>2038</v>
      </c>
      <c r="B44" s="127"/>
      <c r="C44" s="134"/>
      <c r="D44" s="134"/>
      <c r="E44" s="142"/>
      <c r="F44" s="134"/>
      <c r="G44" s="134"/>
    </row>
    <row r="45" s="111" customFormat="true" spans="1:7">
      <c r="A45" s="135"/>
      <c r="B45" s="136"/>
      <c r="C45" s="134"/>
      <c r="D45" s="134"/>
      <c r="E45" s="142"/>
      <c r="F45" s="134"/>
      <c r="G45" s="134"/>
    </row>
    <row r="46" s="111" customFormat="true" spans="1:7">
      <c r="A46" s="133" t="s">
        <v>2040</v>
      </c>
      <c r="B46" s="137"/>
      <c r="C46" s="137">
        <v>314</v>
      </c>
      <c r="D46" s="138">
        <v>314</v>
      </c>
      <c r="E46" s="144">
        <f t="shared" ref="E46:E48" si="6">D46/C46</f>
        <v>1</v>
      </c>
      <c r="F46" s="138">
        <v>47000</v>
      </c>
      <c r="G46" s="145">
        <f t="shared" ref="G46:G48" si="7">+D46/F46-1</f>
        <v>-0.99331914893617</v>
      </c>
    </row>
    <row r="47" s="111" customFormat="true" spans="1:7">
      <c r="A47" s="133" t="s">
        <v>66</v>
      </c>
      <c r="B47" s="137">
        <v>1195</v>
      </c>
      <c r="C47" s="128">
        <v>881</v>
      </c>
      <c r="D47" s="127">
        <v>8625</v>
      </c>
      <c r="E47" s="144">
        <f t="shared" si="6"/>
        <v>9.7900113507378</v>
      </c>
      <c r="F47" s="127">
        <v>3999</v>
      </c>
      <c r="G47" s="145">
        <f t="shared" si="7"/>
        <v>1.15678919729932</v>
      </c>
    </row>
    <row r="48" s="111" customFormat="true" spans="1:7">
      <c r="A48" s="139" t="s">
        <v>69</v>
      </c>
      <c r="B48" s="140">
        <f>B5+B43+B46+B47</f>
        <v>129064</v>
      </c>
      <c r="C48" s="140">
        <f>C5+C43+C46+C47</f>
        <v>190183</v>
      </c>
      <c r="D48" s="140">
        <f>D5+D43+D46+D47</f>
        <v>193275</v>
      </c>
      <c r="E48" s="142">
        <f t="shared" si="6"/>
        <v>1.01625802516524</v>
      </c>
      <c r="F48" s="140">
        <v>117445</v>
      </c>
      <c r="G48" s="143">
        <f t="shared" si="7"/>
        <v>0.64566392779599</v>
      </c>
    </row>
  </sheetData>
  <mergeCells count="1">
    <mergeCell ref="A2:G2"/>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12"/>
  <sheetViews>
    <sheetView workbookViewId="0">
      <selection activeCell="A2" sqref="A2:I2"/>
    </sheetView>
  </sheetViews>
  <sheetFormatPr defaultColWidth="9" defaultRowHeight="15.75"/>
  <cols>
    <col min="1" max="1" width="5.875" style="89" customWidth="true"/>
    <col min="2" max="2" width="21" style="89" customWidth="true"/>
    <col min="3" max="4" width="8.375" style="89" customWidth="true"/>
    <col min="5" max="5" width="11.875" style="89" customWidth="true"/>
    <col min="6" max="6" width="16.375" style="89" customWidth="true"/>
    <col min="7" max="8" width="7.125" style="89" customWidth="true"/>
    <col min="9" max="9" width="10.625" style="89" customWidth="true"/>
    <col min="10" max="260" width="9" style="89"/>
    <col min="261" max="261" width="7.875" style="89" customWidth="true"/>
    <col min="262" max="262" width="41.125" style="89" customWidth="true"/>
    <col min="263" max="263" width="15.25" style="89" customWidth="true"/>
    <col min="264" max="264" width="31.5" style="89" customWidth="true"/>
    <col min="265" max="265" width="14.125" style="89" customWidth="true"/>
    <col min="266" max="516" width="9" style="89"/>
    <col min="517" max="517" width="7.875" style="89" customWidth="true"/>
    <col min="518" max="518" width="41.125" style="89" customWidth="true"/>
    <col min="519" max="519" width="15.25" style="89" customWidth="true"/>
    <col min="520" max="520" width="31.5" style="89" customWidth="true"/>
    <col min="521" max="521" width="14.125" style="89" customWidth="true"/>
    <col min="522" max="772" width="9" style="89"/>
    <col min="773" max="773" width="7.875" style="89" customWidth="true"/>
    <col min="774" max="774" width="41.125" style="89" customWidth="true"/>
    <col min="775" max="775" width="15.25" style="89" customWidth="true"/>
    <col min="776" max="776" width="31.5" style="89" customWidth="true"/>
    <col min="777" max="777" width="14.125" style="89" customWidth="true"/>
    <col min="778" max="1028" width="9" style="89"/>
    <col min="1029" max="1029" width="7.875" style="89" customWidth="true"/>
    <col min="1030" max="1030" width="41.125" style="89" customWidth="true"/>
    <col min="1031" max="1031" width="15.25" style="89" customWidth="true"/>
    <col min="1032" max="1032" width="31.5" style="89" customWidth="true"/>
    <col min="1033" max="1033" width="14.125" style="89" customWidth="true"/>
    <col min="1034" max="1284" width="9" style="89"/>
    <col min="1285" max="1285" width="7.875" style="89" customWidth="true"/>
    <col min="1286" max="1286" width="41.125" style="89" customWidth="true"/>
    <col min="1287" max="1287" width="15.25" style="89" customWidth="true"/>
    <col min="1288" max="1288" width="31.5" style="89" customWidth="true"/>
    <col min="1289" max="1289" width="14.125" style="89" customWidth="true"/>
    <col min="1290" max="1540" width="9" style="89"/>
    <col min="1541" max="1541" width="7.875" style="89" customWidth="true"/>
    <col min="1542" max="1542" width="41.125" style="89" customWidth="true"/>
    <col min="1543" max="1543" width="15.25" style="89" customWidth="true"/>
    <col min="1544" max="1544" width="31.5" style="89" customWidth="true"/>
    <col min="1545" max="1545" width="14.125" style="89" customWidth="true"/>
    <col min="1546" max="1796" width="9" style="89"/>
    <col min="1797" max="1797" width="7.875" style="89" customWidth="true"/>
    <col min="1798" max="1798" width="41.125" style="89" customWidth="true"/>
    <col min="1799" max="1799" width="15.25" style="89" customWidth="true"/>
    <col min="1800" max="1800" width="31.5" style="89" customWidth="true"/>
    <col min="1801" max="1801" width="14.125" style="89" customWidth="true"/>
    <col min="1802" max="2052" width="9" style="89"/>
    <col min="2053" max="2053" width="7.875" style="89" customWidth="true"/>
    <col min="2054" max="2054" width="41.125" style="89" customWidth="true"/>
    <col min="2055" max="2055" width="15.25" style="89" customWidth="true"/>
    <col min="2056" max="2056" width="31.5" style="89" customWidth="true"/>
    <col min="2057" max="2057" width="14.125" style="89" customWidth="true"/>
    <col min="2058" max="2308" width="9" style="89"/>
    <col min="2309" max="2309" width="7.875" style="89" customWidth="true"/>
    <col min="2310" max="2310" width="41.125" style="89" customWidth="true"/>
    <col min="2311" max="2311" width="15.25" style="89" customWidth="true"/>
    <col min="2312" max="2312" width="31.5" style="89" customWidth="true"/>
    <col min="2313" max="2313" width="14.125" style="89" customWidth="true"/>
    <col min="2314" max="2564" width="9" style="89"/>
    <col min="2565" max="2565" width="7.875" style="89" customWidth="true"/>
    <col min="2566" max="2566" width="41.125" style="89" customWidth="true"/>
    <col min="2567" max="2567" width="15.25" style="89" customWidth="true"/>
    <col min="2568" max="2568" width="31.5" style="89" customWidth="true"/>
    <col min="2569" max="2569" width="14.125" style="89" customWidth="true"/>
    <col min="2570" max="2820" width="9" style="89"/>
    <col min="2821" max="2821" width="7.875" style="89" customWidth="true"/>
    <col min="2822" max="2822" width="41.125" style="89" customWidth="true"/>
    <col min="2823" max="2823" width="15.25" style="89" customWidth="true"/>
    <col min="2824" max="2824" width="31.5" style="89" customWidth="true"/>
    <col min="2825" max="2825" width="14.125" style="89" customWidth="true"/>
    <col min="2826" max="3076" width="9" style="89"/>
    <col min="3077" max="3077" width="7.875" style="89" customWidth="true"/>
    <col min="3078" max="3078" width="41.125" style="89" customWidth="true"/>
    <col min="3079" max="3079" width="15.25" style="89" customWidth="true"/>
    <col min="3080" max="3080" width="31.5" style="89" customWidth="true"/>
    <col min="3081" max="3081" width="14.125" style="89" customWidth="true"/>
    <col min="3082" max="3332" width="9" style="89"/>
    <col min="3333" max="3333" width="7.875" style="89" customWidth="true"/>
    <col min="3334" max="3334" width="41.125" style="89" customWidth="true"/>
    <col min="3335" max="3335" width="15.25" style="89" customWidth="true"/>
    <col min="3336" max="3336" width="31.5" style="89" customWidth="true"/>
    <col min="3337" max="3337" width="14.125" style="89" customWidth="true"/>
    <col min="3338" max="3588" width="9" style="89"/>
    <col min="3589" max="3589" width="7.875" style="89" customWidth="true"/>
    <col min="3590" max="3590" width="41.125" style="89" customWidth="true"/>
    <col min="3591" max="3591" width="15.25" style="89" customWidth="true"/>
    <col min="3592" max="3592" width="31.5" style="89" customWidth="true"/>
    <col min="3593" max="3593" width="14.125" style="89" customWidth="true"/>
    <col min="3594" max="3844" width="9" style="89"/>
    <col min="3845" max="3845" width="7.875" style="89" customWidth="true"/>
    <col min="3846" max="3846" width="41.125" style="89" customWidth="true"/>
    <col min="3847" max="3847" width="15.25" style="89" customWidth="true"/>
    <col min="3848" max="3848" width="31.5" style="89" customWidth="true"/>
    <col min="3849" max="3849" width="14.125" style="89" customWidth="true"/>
    <col min="3850" max="4100" width="9" style="89"/>
    <col min="4101" max="4101" width="7.875" style="89" customWidth="true"/>
    <col min="4102" max="4102" width="41.125" style="89" customWidth="true"/>
    <col min="4103" max="4103" width="15.25" style="89" customWidth="true"/>
    <col min="4104" max="4104" width="31.5" style="89" customWidth="true"/>
    <col min="4105" max="4105" width="14.125" style="89" customWidth="true"/>
    <col min="4106" max="4356" width="9" style="89"/>
    <col min="4357" max="4357" width="7.875" style="89" customWidth="true"/>
    <col min="4358" max="4358" width="41.125" style="89" customWidth="true"/>
    <col min="4359" max="4359" width="15.25" style="89" customWidth="true"/>
    <col min="4360" max="4360" width="31.5" style="89" customWidth="true"/>
    <col min="4361" max="4361" width="14.125" style="89" customWidth="true"/>
    <col min="4362" max="4612" width="9" style="89"/>
    <col min="4613" max="4613" width="7.875" style="89" customWidth="true"/>
    <col min="4614" max="4614" width="41.125" style="89" customWidth="true"/>
    <col min="4615" max="4615" width="15.25" style="89" customWidth="true"/>
    <col min="4616" max="4616" width="31.5" style="89" customWidth="true"/>
    <col min="4617" max="4617" width="14.125" style="89" customWidth="true"/>
    <col min="4618" max="4868" width="9" style="89"/>
    <col min="4869" max="4869" width="7.875" style="89" customWidth="true"/>
    <col min="4870" max="4870" width="41.125" style="89" customWidth="true"/>
    <col min="4871" max="4871" width="15.25" style="89" customWidth="true"/>
    <col min="4872" max="4872" width="31.5" style="89" customWidth="true"/>
    <col min="4873" max="4873" width="14.125" style="89" customWidth="true"/>
    <col min="4874" max="5124" width="9" style="89"/>
    <col min="5125" max="5125" width="7.875" style="89" customWidth="true"/>
    <col min="5126" max="5126" width="41.125" style="89" customWidth="true"/>
    <col min="5127" max="5127" width="15.25" style="89" customWidth="true"/>
    <col min="5128" max="5128" width="31.5" style="89" customWidth="true"/>
    <col min="5129" max="5129" width="14.125" style="89" customWidth="true"/>
    <col min="5130" max="5380" width="9" style="89"/>
    <col min="5381" max="5381" width="7.875" style="89" customWidth="true"/>
    <col min="5382" max="5382" width="41.125" style="89" customWidth="true"/>
    <col min="5383" max="5383" width="15.25" style="89" customWidth="true"/>
    <col min="5384" max="5384" width="31.5" style="89" customWidth="true"/>
    <col min="5385" max="5385" width="14.125" style="89" customWidth="true"/>
    <col min="5386" max="5636" width="9" style="89"/>
    <col min="5637" max="5637" width="7.875" style="89" customWidth="true"/>
    <col min="5638" max="5638" width="41.125" style="89" customWidth="true"/>
    <col min="5639" max="5639" width="15.25" style="89" customWidth="true"/>
    <col min="5640" max="5640" width="31.5" style="89" customWidth="true"/>
    <col min="5641" max="5641" width="14.125" style="89" customWidth="true"/>
    <col min="5642" max="5892" width="9" style="89"/>
    <col min="5893" max="5893" width="7.875" style="89" customWidth="true"/>
    <col min="5894" max="5894" width="41.125" style="89" customWidth="true"/>
    <col min="5895" max="5895" width="15.25" style="89" customWidth="true"/>
    <col min="5896" max="5896" width="31.5" style="89" customWidth="true"/>
    <col min="5897" max="5897" width="14.125" style="89" customWidth="true"/>
    <col min="5898" max="6148" width="9" style="89"/>
    <col min="6149" max="6149" width="7.875" style="89" customWidth="true"/>
    <col min="6150" max="6150" width="41.125" style="89" customWidth="true"/>
    <col min="6151" max="6151" width="15.25" style="89" customWidth="true"/>
    <col min="6152" max="6152" width="31.5" style="89" customWidth="true"/>
    <col min="6153" max="6153" width="14.125" style="89" customWidth="true"/>
    <col min="6154" max="6404" width="9" style="89"/>
    <col min="6405" max="6405" width="7.875" style="89" customWidth="true"/>
    <col min="6406" max="6406" width="41.125" style="89" customWidth="true"/>
    <col min="6407" max="6407" width="15.25" style="89" customWidth="true"/>
    <col min="6408" max="6408" width="31.5" style="89" customWidth="true"/>
    <col min="6409" max="6409" width="14.125" style="89" customWidth="true"/>
    <col min="6410" max="6660" width="9" style="89"/>
    <col min="6661" max="6661" width="7.875" style="89" customWidth="true"/>
    <col min="6662" max="6662" width="41.125" style="89" customWidth="true"/>
    <col min="6663" max="6663" width="15.25" style="89" customWidth="true"/>
    <col min="6664" max="6664" width="31.5" style="89" customWidth="true"/>
    <col min="6665" max="6665" width="14.125" style="89" customWidth="true"/>
    <col min="6666" max="6916" width="9" style="89"/>
    <col min="6917" max="6917" width="7.875" style="89" customWidth="true"/>
    <col min="6918" max="6918" width="41.125" style="89" customWidth="true"/>
    <col min="6919" max="6919" width="15.25" style="89" customWidth="true"/>
    <col min="6920" max="6920" width="31.5" style="89" customWidth="true"/>
    <col min="6921" max="6921" width="14.125" style="89" customWidth="true"/>
    <col min="6922" max="7172" width="9" style="89"/>
    <col min="7173" max="7173" width="7.875" style="89" customWidth="true"/>
    <col min="7174" max="7174" width="41.125" style="89" customWidth="true"/>
    <col min="7175" max="7175" width="15.25" style="89" customWidth="true"/>
    <col min="7176" max="7176" width="31.5" style="89" customWidth="true"/>
    <col min="7177" max="7177" width="14.125" style="89" customWidth="true"/>
    <col min="7178" max="7428" width="9" style="89"/>
    <col min="7429" max="7429" width="7.875" style="89" customWidth="true"/>
    <col min="7430" max="7430" width="41.125" style="89" customWidth="true"/>
    <col min="7431" max="7431" width="15.25" style="89" customWidth="true"/>
    <col min="7432" max="7432" width="31.5" style="89" customWidth="true"/>
    <col min="7433" max="7433" width="14.125" style="89" customWidth="true"/>
    <col min="7434" max="7684" width="9" style="89"/>
    <col min="7685" max="7685" width="7.875" style="89" customWidth="true"/>
    <col min="7686" max="7686" width="41.125" style="89" customWidth="true"/>
    <col min="7687" max="7687" width="15.25" style="89" customWidth="true"/>
    <col min="7688" max="7688" width="31.5" style="89" customWidth="true"/>
    <col min="7689" max="7689" width="14.125" style="89" customWidth="true"/>
    <col min="7690" max="7940" width="9" style="89"/>
    <col min="7941" max="7941" width="7.875" style="89" customWidth="true"/>
    <col min="7942" max="7942" width="41.125" style="89" customWidth="true"/>
    <col min="7943" max="7943" width="15.25" style="89" customWidth="true"/>
    <col min="7944" max="7944" width="31.5" style="89" customWidth="true"/>
    <col min="7945" max="7945" width="14.125" style="89" customWidth="true"/>
    <col min="7946" max="8196" width="9" style="89"/>
    <col min="8197" max="8197" width="7.875" style="89" customWidth="true"/>
    <col min="8198" max="8198" width="41.125" style="89" customWidth="true"/>
    <col min="8199" max="8199" width="15.25" style="89" customWidth="true"/>
    <col min="8200" max="8200" width="31.5" style="89" customWidth="true"/>
    <col min="8201" max="8201" width="14.125" style="89" customWidth="true"/>
    <col min="8202" max="8452" width="9" style="89"/>
    <col min="8453" max="8453" width="7.875" style="89" customWidth="true"/>
    <col min="8454" max="8454" width="41.125" style="89" customWidth="true"/>
    <col min="8455" max="8455" width="15.25" style="89" customWidth="true"/>
    <col min="8456" max="8456" width="31.5" style="89" customWidth="true"/>
    <col min="8457" max="8457" width="14.125" style="89" customWidth="true"/>
    <col min="8458" max="8708" width="9" style="89"/>
    <col min="8709" max="8709" width="7.875" style="89" customWidth="true"/>
    <col min="8710" max="8710" width="41.125" style="89" customWidth="true"/>
    <col min="8711" max="8711" width="15.25" style="89" customWidth="true"/>
    <col min="8712" max="8712" width="31.5" style="89" customWidth="true"/>
    <col min="8713" max="8713" width="14.125" style="89" customWidth="true"/>
    <col min="8714" max="8964" width="9" style="89"/>
    <col min="8965" max="8965" width="7.875" style="89" customWidth="true"/>
    <col min="8966" max="8966" width="41.125" style="89" customWidth="true"/>
    <col min="8967" max="8967" width="15.25" style="89" customWidth="true"/>
    <col min="8968" max="8968" width="31.5" style="89" customWidth="true"/>
    <col min="8969" max="8969" width="14.125" style="89" customWidth="true"/>
    <col min="8970" max="9220" width="9" style="89"/>
    <col min="9221" max="9221" width="7.875" style="89" customWidth="true"/>
    <col min="9222" max="9222" width="41.125" style="89" customWidth="true"/>
    <col min="9223" max="9223" width="15.25" style="89" customWidth="true"/>
    <col min="9224" max="9224" width="31.5" style="89" customWidth="true"/>
    <col min="9225" max="9225" width="14.125" style="89" customWidth="true"/>
    <col min="9226" max="9476" width="9" style="89"/>
    <col min="9477" max="9477" width="7.875" style="89" customWidth="true"/>
    <col min="9478" max="9478" width="41.125" style="89" customWidth="true"/>
    <col min="9479" max="9479" width="15.25" style="89" customWidth="true"/>
    <col min="9480" max="9480" width="31.5" style="89" customWidth="true"/>
    <col min="9481" max="9481" width="14.125" style="89" customWidth="true"/>
    <col min="9482" max="9732" width="9" style="89"/>
    <col min="9733" max="9733" width="7.875" style="89" customWidth="true"/>
    <col min="9734" max="9734" width="41.125" style="89" customWidth="true"/>
    <col min="9735" max="9735" width="15.25" style="89" customWidth="true"/>
    <col min="9736" max="9736" width="31.5" style="89" customWidth="true"/>
    <col min="9737" max="9737" width="14.125" style="89" customWidth="true"/>
    <col min="9738" max="9988" width="9" style="89"/>
    <col min="9989" max="9989" width="7.875" style="89" customWidth="true"/>
    <col min="9990" max="9990" width="41.125" style="89" customWidth="true"/>
    <col min="9991" max="9991" width="15.25" style="89" customWidth="true"/>
    <col min="9992" max="9992" width="31.5" style="89" customWidth="true"/>
    <col min="9993" max="9993" width="14.125" style="89" customWidth="true"/>
    <col min="9994" max="10244" width="9" style="89"/>
    <col min="10245" max="10245" width="7.875" style="89" customWidth="true"/>
    <col min="10246" max="10246" width="41.125" style="89" customWidth="true"/>
    <col min="10247" max="10247" width="15.25" style="89" customWidth="true"/>
    <col min="10248" max="10248" width="31.5" style="89" customWidth="true"/>
    <col min="10249" max="10249" width="14.125" style="89" customWidth="true"/>
    <col min="10250" max="10500" width="9" style="89"/>
    <col min="10501" max="10501" width="7.875" style="89" customWidth="true"/>
    <col min="10502" max="10502" width="41.125" style="89" customWidth="true"/>
    <col min="10503" max="10503" width="15.25" style="89" customWidth="true"/>
    <col min="10504" max="10504" width="31.5" style="89" customWidth="true"/>
    <col min="10505" max="10505" width="14.125" style="89" customWidth="true"/>
    <col min="10506" max="10756" width="9" style="89"/>
    <col min="10757" max="10757" width="7.875" style="89" customWidth="true"/>
    <col min="10758" max="10758" width="41.125" style="89" customWidth="true"/>
    <col min="10759" max="10759" width="15.25" style="89" customWidth="true"/>
    <col min="10760" max="10760" width="31.5" style="89" customWidth="true"/>
    <col min="10761" max="10761" width="14.125" style="89" customWidth="true"/>
    <col min="10762" max="11012" width="9" style="89"/>
    <col min="11013" max="11013" width="7.875" style="89" customWidth="true"/>
    <col min="11014" max="11014" width="41.125" style="89" customWidth="true"/>
    <col min="11015" max="11015" width="15.25" style="89" customWidth="true"/>
    <col min="11016" max="11016" width="31.5" style="89" customWidth="true"/>
    <col min="11017" max="11017" width="14.125" style="89" customWidth="true"/>
    <col min="11018" max="11268" width="9" style="89"/>
    <col min="11269" max="11269" width="7.875" style="89" customWidth="true"/>
    <col min="11270" max="11270" width="41.125" style="89" customWidth="true"/>
    <col min="11271" max="11271" width="15.25" style="89" customWidth="true"/>
    <col min="11272" max="11272" width="31.5" style="89" customWidth="true"/>
    <col min="11273" max="11273" width="14.125" style="89" customWidth="true"/>
    <col min="11274" max="11524" width="9" style="89"/>
    <col min="11525" max="11525" width="7.875" style="89" customWidth="true"/>
    <col min="11526" max="11526" width="41.125" style="89" customWidth="true"/>
    <col min="11527" max="11527" width="15.25" style="89" customWidth="true"/>
    <col min="11528" max="11528" width="31.5" style="89" customWidth="true"/>
    <col min="11529" max="11529" width="14.125" style="89" customWidth="true"/>
    <col min="11530" max="11780" width="9" style="89"/>
    <col min="11781" max="11781" width="7.875" style="89" customWidth="true"/>
    <col min="11782" max="11782" width="41.125" style="89" customWidth="true"/>
    <col min="11783" max="11783" width="15.25" style="89" customWidth="true"/>
    <col min="11784" max="11784" width="31.5" style="89" customWidth="true"/>
    <col min="11785" max="11785" width="14.125" style="89" customWidth="true"/>
    <col min="11786" max="12036" width="9" style="89"/>
    <col min="12037" max="12037" width="7.875" style="89" customWidth="true"/>
    <col min="12038" max="12038" width="41.125" style="89" customWidth="true"/>
    <col min="12039" max="12039" width="15.25" style="89" customWidth="true"/>
    <col min="12040" max="12040" width="31.5" style="89" customWidth="true"/>
    <col min="12041" max="12041" width="14.125" style="89" customWidth="true"/>
    <col min="12042" max="12292" width="9" style="89"/>
    <col min="12293" max="12293" width="7.875" style="89" customWidth="true"/>
    <col min="12294" max="12294" width="41.125" style="89" customWidth="true"/>
    <col min="12295" max="12295" width="15.25" style="89" customWidth="true"/>
    <col min="12296" max="12296" width="31.5" style="89" customWidth="true"/>
    <col min="12297" max="12297" width="14.125" style="89" customWidth="true"/>
    <col min="12298" max="12548" width="9" style="89"/>
    <col min="12549" max="12549" width="7.875" style="89" customWidth="true"/>
    <col min="12550" max="12550" width="41.125" style="89" customWidth="true"/>
    <col min="12551" max="12551" width="15.25" style="89" customWidth="true"/>
    <col min="12552" max="12552" width="31.5" style="89" customWidth="true"/>
    <col min="12553" max="12553" width="14.125" style="89" customWidth="true"/>
    <col min="12554" max="12804" width="9" style="89"/>
    <col min="12805" max="12805" width="7.875" style="89" customWidth="true"/>
    <col min="12806" max="12806" width="41.125" style="89" customWidth="true"/>
    <col min="12807" max="12807" width="15.25" style="89" customWidth="true"/>
    <col min="12808" max="12808" width="31.5" style="89" customWidth="true"/>
    <col min="12809" max="12809" width="14.125" style="89" customWidth="true"/>
    <col min="12810" max="13060" width="9" style="89"/>
    <col min="13061" max="13061" width="7.875" style="89" customWidth="true"/>
    <col min="13062" max="13062" width="41.125" style="89" customWidth="true"/>
    <col min="13063" max="13063" width="15.25" style="89" customWidth="true"/>
    <col min="13064" max="13064" width="31.5" style="89" customWidth="true"/>
    <col min="13065" max="13065" width="14.125" style="89" customWidth="true"/>
    <col min="13066" max="13316" width="9" style="89"/>
    <col min="13317" max="13317" width="7.875" style="89" customWidth="true"/>
    <col min="13318" max="13318" width="41.125" style="89" customWidth="true"/>
    <col min="13319" max="13319" width="15.25" style="89" customWidth="true"/>
    <col min="13320" max="13320" width="31.5" style="89" customWidth="true"/>
    <col min="13321" max="13321" width="14.125" style="89" customWidth="true"/>
    <col min="13322" max="13572" width="9" style="89"/>
    <col min="13573" max="13573" width="7.875" style="89" customWidth="true"/>
    <col min="13574" max="13574" width="41.125" style="89" customWidth="true"/>
    <col min="13575" max="13575" width="15.25" style="89" customWidth="true"/>
    <col min="13576" max="13576" width="31.5" style="89" customWidth="true"/>
    <col min="13577" max="13577" width="14.125" style="89" customWidth="true"/>
    <col min="13578" max="13828" width="9" style="89"/>
    <col min="13829" max="13829" width="7.875" style="89" customWidth="true"/>
    <col min="13830" max="13830" width="41.125" style="89" customWidth="true"/>
    <col min="13831" max="13831" width="15.25" style="89" customWidth="true"/>
    <col min="13832" max="13832" width="31.5" style="89" customWidth="true"/>
    <col min="13833" max="13833" width="14.125" style="89" customWidth="true"/>
    <col min="13834" max="14084" width="9" style="89"/>
    <col min="14085" max="14085" width="7.875" style="89" customWidth="true"/>
    <col min="14086" max="14086" width="41.125" style="89" customWidth="true"/>
    <col min="14087" max="14087" width="15.25" style="89" customWidth="true"/>
    <col min="14088" max="14088" width="31.5" style="89" customWidth="true"/>
    <col min="14089" max="14089" width="14.125" style="89" customWidth="true"/>
    <col min="14090" max="14340" width="9" style="89"/>
    <col min="14341" max="14341" width="7.875" style="89" customWidth="true"/>
    <col min="14342" max="14342" width="41.125" style="89" customWidth="true"/>
    <col min="14343" max="14343" width="15.25" style="89" customWidth="true"/>
    <col min="14344" max="14344" width="31.5" style="89" customWidth="true"/>
    <col min="14345" max="14345" width="14.125" style="89" customWidth="true"/>
    <col min="14346" max="14596" width="9" style="89"/>
    <col min="14597" max="14597" width="7.875" style="89" customWidth="true"/>
    <col min="14598" max="14598" width="41.125" style="89" customWidth="true"/>
    <col min="14599" max="14599" width="15.25" style="89" customWidth="true"/>
    <col min="14600" max="14600" width="31.5" style="89" customWidth="true"/>
    <col min="14601" max="14601" width="14.125" style="89" customWidth="true"/>
    <col min="14602" max="14852" width="9" style="89"/>
    <col min="14853" max="14853" width="7.875" style="89" customWidth="true"/>
    <col min="14854" max="14854" width="41.125" style="89" customWidth="true"/>
    <col min="14855" max="14855" width="15.25" style="89" customWidth="true"/>
    <col min="14856" max="14856" width="31.5" style="89" customWidth="true"/>
    <col min="14857" max="14857" width="14.125" style="89" customWidth="true"/>
    <col min="14858" max="15108" width="9" style="89"/>
    <col min="15109" max="15109" width="7.875" style="89" customWidth="true"/>
    <col min="15110" max="15110" width="41.125" style="89" customWidth="true"/>
    <col min="15111" max="15111" width="15.25" style="89" customWidth="true"/>
    <col min="15112" max="15112" width="31.5" style="89" customWidth="true"/>
    <col min="15113" max="15113" width="14.125" style="89" customWidth="true"/>
    <col min="15114" max="15364" width="9" style="89"/>
    <col min="15365" max="15365" width="7.875" style="89" customWidth="true"/>
    <col min="15366" max="15366" width="41.125" style="89" customWidth="true"/>
    <col min="15367" max="15367" width="15.25" style="89" customWidth="true"/>
    <col min="15368" max="15368" width="31.5" style="89" customWidth="true"/>
    <col min="15369" max="15369" width="14.125" style="89" customWidth="true"/>
    <col min="15370" max="15620" width="9" style="89"/>
    <col min="15621" max="15621" width="7.875" style="89" customWidth="true"/>
    <col min="15622" max="15622" width="41.125" style="89" customWidth="true"/>
    <col min="15623" max="15623" width="15.25" style="89" customWidth="true"/>
    <col min="15624" max="15624" width="31.5" style="89" customWidth="true"/>
    <col min="15625" max="15625" width="14.125" style="89" customWidth="true"/>
    <col min="15626" max="15876" width="9" style="89"/>
    <col min="15877" max="15877" width="7.875" style="89" customWidth="true"/>
    <col min="15878" max="15878" width="41.125" style="89" customWidth="true"/>
    <col min="15879" max="15879" width="15.25" style="89" customWidth="true"/>
    <col min="15880" max="15880" width="31.5" style="89" customWidth="true"/>
    <col min="15881" max="15881" width="14.125" style="89" customWidth="true"/>
    <col min="15882" max="16132" width="9" style="89"/>
    <col min="16133" max="16133" width="7.875" style="89" customWidth="true"/>
    <col min="16134" max="16134" width="41.125" style="89" customWidth="true"/>
    <col min="16135" max="16135" width="15.25" style="89" customWidth="true"/>
    <col min="16136" max="16136" width="31.5" style="89" customWidth="true"/>
    <col min="16137" max="16137" width="14.125" style="89" customWidth="true"/>
    <col min="16138" max="16384" width="9" style="89"/>
  </cols>
  <sheetData>
    <row r="1" s="87" customFormat="true" spans="1:1">
      <c r="A1" s="90" t="s">
        <v>2048</v>
      </c>
    </row>
    <row r="2" ht="32.25" customHeight="true" spans="1:9">
      <c r="A2" s="34" t="s">
        <v>2049</v>
      </c>
      <c r="B2" s="34"/>
      <c r="C2" s="34"/>
      <c r="D2" s="34"/>
      <c r="E2" s="34"/>
      <c r="F2" s="34"/>
      <c r="G2" s="34"/>
      <c r="H2" s="34"/>
      <c r="I2" s="34"/>
    </row>
    <row r="3" spans="4:9">
      <c r="D3" s="91"/>
      <c r="E3" s="105"/>
      <c r="F3" s="106"/>
      <c r="G3" s="106"/>
      <c r="I3" s="106" t="s">
        <v>72</v>
      </c>
    </row>
    <row r="4" ht="49" customHeight="true" spans="1:9">
      <c r="A4" s="92" t="s">
        <v>1866</v>
      </c>
      <c r="B4" s="93" t="s">
        <v>1848</v>
      </c>
      <c r="C4" s="92" t="s">
        <v>1786</v>
      </c>
      <c r="D4" s="92" t="s">
        <v>2050</v>
      </c>
      <c r="E4" s="62" t="s">
        <v>10</v>
      </c>
      <c r="F4" s="93" t="s">
        <v>1848</v>
      </c>
      <c r="G4" s="92" t="s">
        <v>1786</v>
      </c>
      <c r="H4" s="92" t="s">
        <v>2050</v>
      </c>
      <c r="I4" s="62" t="s">
        <v>10</v>
      </c>
    </row>
    <row r="5" ht="17.25" customHeight="true" spans="1:9">
      <c r="A5" s="94" t="s">
        <v>1868</v>
      </c>
      <c r="B5" s="95"/>
      <c r="C5" s="96"/>
      <c r="D5" s="96"/>
      <c r="E5" s="107"/>
      <c r="F5" s="101"/>
      <c r="G5" s="96"/>
      <c r="H5" s="96"/>
      <c r="I5" s="96"/>
    </row>
    <row r="6" ht="30" customHeight="true" spans="1:9">
      <c r="A6" s="97" t="s">
        <v>1869</v>
      </c>
      <c r="B6" s="98" t="s">
        <v>2051</v>
      </c>
      <c r="C6" s="99">
        <v>119055</v>
      </c>
      <c r="D6" s="99">
        <v>85179</v>
      </c>
      <c r="E6" s="107">
        <f t="shared" ref="E6:E11" si="0">C6/D6-1</f>
        <v>0.397703659352657</v>
      </c>
      <c r="F6" s="98" t="s">
        <v>2052</v>
      </c>
      <c r="G6" s="108"/>
      <c r="H6" s="108"/>
      <c r="I6" s="108"/>
    </row>
    <row r="7" ht="30" customHeight="true" spans="1:9">
      <c r="A7" s="97"/>
      <c r="B7" s="98" t="s">
        <v>2053</v>
      </c>
      <c r="C7" s="99">
        <v>732</v>
      </c>
      <c r="D7" s="99">
        <v>1877</v>
      </c>
      <c r="E7" s="107">
        <f t="shared" si="0"/>
        <v>-0.610015982951518</v>
      </c>
      <c r="F7" s="98" t="s">
        <v>2054</v>
      </c>
      <c r="G7" s="108"/>
      <c r="H7" s="108"/>
      <c r="I7" s="108"/>
    </row>
    <row r="8" ht="17.25" customHeight="true" spans="1:9">
      <c r="A8" s="97"/>
      <c r="B8" s="98" t="s">
        <v>2055</v>
      </c>
      <c r="C8" s="99">
        <v>214</v>
      </c>
      <c r="D8" s="99">
        <v>193</v>
      </c>
      <c r="E8" s="107">
        <f t="shared" si="0"/>
        <v>0.10880829015544</v>
      </c>
      <c r="F8" s="109"/>
      <c r="G8" s="109"/>
      <c r="H8" s="108"/>
      <c r="I8" s="108"/>
    </row>
    <row r="9" spans="1:9">
      <c r="A9" s="97"/>
      <c r="B9" s="98" t="s">
        <v>2056</v>
      </c>
      <c r="C9" s="99">
        <v>29000</v>
      </c>
      <c r="D9" s="99"/>
      <c r="E9" s="107"/>
      <c r="F9" s="109"/>
      <c r="G9" s="109"/>
      <c r="H9" s="108"/>
      <c r="I9" s="108"/>
    </row>
    <row r="10" ht="29.1" customHeight="true" spans="1:9">
      <c r="A10" s="97"/>
      <c r="B10" s="98" t="s">
        <v>2057</v>
      </c>
      <c r="C10" s="99">
        <v>7</v>
      </c>
      <c r="D10" s="99">
        <v>29</v>
      </c>
      <c r="E10" s="107">
        <f t="shared" si="0"/>
        <v>-0.758620689655172</v>
      </c>
      <c r="F10" s="109"/>
      <c r="G10" s="109"/>
      <c r="H10" s="108"/>
      <c r="I10" s="108"/>
    </row>
    <row r="11" ht="17.25" customHeight="true" spans="1:9">
      <c r="A11" s="100"/>
      <c r="B11" s="101" t="s">
        <v>2058</v>
      </c>
      <c r="C11" s="102">
        <f>SUM(C6:C10)</f>
        <v>149008</v>
      </c>
      <c r="D11" s="102">
        <f>SUM(D6:D10)</f>
        <v>87278</v>
      </c>
      <c r="E11" s="110">
        <f t="shared" si="0"/>
        <v>0.70728018515548</v>
      </c>
      <c r="F11" s="101" t="s">
        <v>2059</v>
      </c>
      <c r="G11" s="96"/>
      <c r="H11" s="96"/>
      <c r="I11" s="96"/>
    </row>
    <row r="12" s="88" customFormat="true" ht="18.95" customHeight="true" spans="1:9">
      <c r="A12" s="103" t="s">
        <v>1863</v>
      </c>
      <c r="B12" s="104"/>
      <c r="C12" s="104"/>
      <c r="D12" s="104"/>
      <c r="E12" s="104"/>
      <c r="F12" s="104"/>
      <c r="G12" s="104"/>
      <c r="H12" s="104"/>
      <c r="I12" s="104"/>
    </row>
  </sheetData>
  <mergeCells count="2">
    <mergeCell ref="A2:I2"/>
    <mergeCell ref="A6:A11"/>
  </mergeCells>
  <printOptions horizontalCentered="true"/>
  <pageMargins left="0.393055555555556" right="0.236111111111111" top="1.18055555555556" bottom="0.747916666666667" header="0.314583333333333" footer="0.314583333333333"/>
  <pageSetup paperSize="9" scale="94" fitToHeight="0" orientation="portrait"/>
  <headerFooter alignWithMargins="0">
    <oddFooter>&amp;C第 &amp;P 页 &amp;R&amp;A</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C9"/>
  <sheetViews>
    <sheetView workbookViewId="0">
      <pane xSplit="1" ySplit="3" topLeftCell="B4" activePane="bottomRight" state="frozen"/>
      <selection/>
      <selection pane="topRight"/>
      <selection pane="bottomLeft"/>
      <selection pane="bottomRight" activeCell="A2" sqref="A2:C2"/>
    </sheetView>
  </sheetViews>
  <sheetFormatPr defaultColWidth="9" defaultRowHeight="13.5" outlineLevelCol="2"/>
  <cols>
    <col min="1" max="1" width="44" style="22" customWidth="true"/>
    <col min="2" max="3" width="14.875" style="22" customWidth="true"/>
    <col min="4" max="4" width="9" style="22"/>
    <col min="5" max="9" width="9" style="22" hidden="true" customWidth="true"/>
    <col min="10" max="251" width="9" style="22"/>
    <col min="252" max="253" width="13.25" style="22" customWidth="true"/>
    <col min="254" max="255" width="13.75" style="22" customWidth="true"/>
    <col min="256" max="256" width="9" style="22" hidden="true" customWidth="true"/>
    <col min="257" max="258" width="13.75" style="22" customWidth="true"/>
    <col min="259" max="507" width="9" style="22"/>
    <col min="508" max="509" width="13.25" style="22" customWidth="true"/>
    <col min="510" max="511" width="13.75" style="22" customWidth="true"/>
    <col min="512" max="512" width="9" style="22" hidden="true" customWidth="true"/>
    <col min="513" max="514" width="13.75" style="22" customWidth="true"/>
    <col min="515" max="763" width="9" style="22"/>
    <col min="764" max="765" width="13.25" style="22" customWidth="true"/>
    <col min="766" max="767" width="13.75" style="22" customWidth="true"/>
    <col min="768" max="768" width="9" style="22" hidden="true" customWidth="true"/>
    <col min="769" max="770" width="13.75" style="22" customWidth="true"/>
    <col min="771" max="1019" width="9" style="22"/>
    <col min="1020" max="1021" width="13.25" style="22" customWidth="true"/>
    <col min="1022" max="1023" width="13.75" style="22" customWidth="true"/>
    <col min="1024" max="1024" width="9" style="22" hidden="true" customWidth="true"/>
    <col min="1025" max="1026" width="13.75" style="22" customWidth="true"/>
    <col min="1027" max="1275" width="9" style="22"/>
    <col min="1276" max="1277" width="13.25" style="22" customWidth="true"/>
    <col min="1278" max="1279" width="13.75" style="22" customWidth="true"/>
    <col min="1280" max="1280" width="9" style="22" hidden="true" customWidth="true"/>
    <col min="1281" max="1282" width="13.75" style="22" customWidth="true"/>
    <col min="1283" max="1531" width="9" style="22"/>
    <col min="1532" max="1533" width="13.25" style="22" customWidth="true"/>
    <col min="1534" max="1535" width="13.75" style="22" customWidth="true"/>
    <col min="1536" max="1536" width="9" style="22" hidden="true" customWidth="true"/>
    <col min="1537" max="1538" width="13.75" style="22" customWidth="true"/>
    <col min="1539" max="1787" width="9" style="22"/>
    <col min="1788" max="1789" width="13.25" style="22" customWidth="true"/>
    <col min="1790" max="1791" width="13.75" style="22" customWidth="true"/>
    <col min="1792" max="1792" width="9" style="22" hidden="true" customWidth="true"/>
    <col min="1793" max="1794" width="13.75" style="22" customWidth="true"/>
    <col min="1795" max="2043" width="9" style="22"/>
    <col min="2044" max="2045" width="13.25" style="22" customWidth="true"/>
    <col min="2046" max="2047" width="13.75" style="22" customWidth="true"/>
    <col min="2048" max="2048" width="9" style="22" hidden="true" customWidth="true"/>
    <col min="2049" max="2050" width="13.75" style="22" customWidth="true"/>
    <col min="2051" max="2299" width="9" style="22"/>
    <col min="2300" max="2301" width="13.25" style="22" customWidth="true"/>
    <col min="2302" max="2303" width="13.75" style="22" customWidth="true"/>
    <col min="2304" max="2304" width="9" style="22" hidden="true" customWidth="true"/>
    <col min="2305" max="2306" width="13.75" style="22" customWidth="true"/>
    <col min="2307" max="2555" width="9" style="22"/>
    <col min="2556" max="2557" width="13.25" style="22" customWidth="true"/>
    <col min="2558" max="2559" width="13.75" style="22" customWidth="true"/>
    <col min="2560" max="2560" width="9" style="22" hidden="true" customWidth="true"/>
    <col min="2561" max="2562" width="13.75" style="22" customWidth="true"/>
    <col min="2563" max="2811" width="9" style="22"/>
    <col min="2812" max="2813" width="13.25" style="22" customWidth="true"/>
    <col min="2814" max="2815" width="13.75" style="22" customWidth="true"/>
    <col min="2816" max="2816" width="9" style="22" hidden="true" customWidth="true"/>
    <col min="2817" max="2818" width="13.75" style="22" customWidth="true"/>
    <col min="2819" max="3067" width="9" style="22"/>
    <col min="3068" max="3069" width="13.25" style="22" customWidth="true"/>
    <col min="3070" max="3071" width="13.75" style="22" customWidth="true"/>
    <col min="3072" max="3072" width="9" style="22" hidden="true" customWidth="true"/>
    <col min="3073" max="3074" width="13.75" style="22" customWidth="true"/>
    <col min="3075" max="3323" width="9" style="22"/>
    <col min="3324" max="3325" width="13.25" style="22" customWidth="true"/>
    <col min="3326" max="3327" width="13.75" style="22" customWidth="true"/>
    <col min="3328" max="3328" width="9" style="22" hidden="true" customWidth="true"/>
    <col min="3329" max="3330" width="13.75" style="22" customWidth="true"/>
    <col min="3331" max="3579" width="9" style="22"/>
    <col min="3580" max="3581" width="13.25" style="22" customWidth="true"/>
    <col min="3582" max="3583" width="13.75" style="22" customWidth="true"/>
    <col min="3584" max="3584" width="9" style="22" hidden="true" customWidth="true"/>
    <col min="3585" max="3586" width="13.75" style="22" customWidth="true"/>
    <col min="3587" max="3835" width="9" style="22"/>
    <col min="3836" max="3837" width="13.25" style="22" customWidth="true"/>
    <col min="3838" max="3839" width="13.75" style="22" customWidth="true"/>
    <col min="3840" max="3840" width="9" style="22" hidden="true" customWidth="true"/>
    <col min="3841" max="3842" width="13.75" style="22" customWidth="true"/>
    <col min="3843" max="4091" width="9" style="22"/>
    <col min="4092" max="4093" width="13.25" style="22" customWidth="true"/>
    <col min="4094" max="4095" width="13.75" style="22" customWidth="true"/>
    <col min="4096" max="4096" width="9" style="22" hidden="true" customWidth="true"/>
    <col min="4097" max="4098" width="13.75" style="22" customWidth="true"/>
    <col min="4099" max="4347" width="9" style="22"/>
    <col min="4348" max="4349" width="13.25" style="22" customWidth="true"/>
    <col min="4350" max="4351" width="13.75" style="22" customWidth="true"/>
    <col min="4352" max="4352" width="9" style="22" hidden="true" customWidth="true"/>
    <col min="4353" max="4354" width="13.75" style="22" customWidth="true"/>
    <col min="4355" max="4603" width="9" style="22"/>
    <col min="4604" max="4605" width="13.25" style="22" customWidth="true"/>
    <col min="4606" max="4607" width="13.75" style="22" customWidth="true"/>
    <col min="4608" max="4608" width="9" style="22" hidden="true" customWidth="true"/>
    <col min="4609" max="4610" width="13.75" style="22" customWidth="true"/>
    <col min="4611" max="4859" width="9" style="22"/>
    <col min="4860" max="4861" width="13.25" style="22" customWidth="true"/>
    <col min="4862" max="4863" width="13.75" style="22" customWidth="true"/>
    <col min="4864" max="4864" width="9" style="22" hidden="true" customWidth="true"/>
    <col min="4865" max="4866" width="13.75" style="22" customWidth="true"/>
    <col min="4867" max="5115" width="9" style="22"/>
    <col min="5116" max="5117" width="13.25" style="22" customWidth="true"/>
    <col min="5118" max="5119" width="13.75" style="22" customWidth="true"/>
    <col min="5120" max="5120" width="9" style="22" hidden="true" customWidth="true"/>
    <col min="5121" max="5122" width="13.75" style="22" customWidth="true"/>
    <col min="5123" max="5371" width="9" style="22"/>
    <col min="5372" max="5373" width="13.25" style="22" customWidth="true"/>
    <col min="5374" max="5375" width="13.75" style="22" customWidth="true"/>
    <col min="5376" max="5376" width="9" style="22" hidden="true" customWidth="true"/>
    <col min="5377" max="5378" width="13.75" style="22" customWidth="true"/>
    <col min="5379" max="5627" width="9" style="22"/>
    <col min="5628" max="5629" width="13.25" style="22" customWidth="true"/>
    <col min="5630" max="5631" width="13.75" style="22" customWidth="true"/>
    <col min="5632" max="5632" width="9" style="22" hidden="true" customWidth="true"/>
    <col min="5633" max="5634" width="13.75" style="22" customWidth="true"/>
    <col min="5635" max="5883" width="9" style="22"/>
    <col min="5884" max="5885" width="13.25" style="22" customWidth="true"/>
    <col min="5886" max="5887" width="13.75" style="22" customWidth="true"/>
    <col min="5888" max="5888" width="9" style="22" hidden="true" customWidth="true"/>
    <col min="5889" max="5890" width="13.75" style="22" customWidth="true"/>
    <col min="5891" max="6139" width="9" style="22"/>
    <col min="6140" max="6141" width="13.25" style="22" customWidth="true"/>
    <col min="6142" max="6143" width="13.75" style="22" customWidth="true"/>
    <col min="6144" max="6144" width="9" style="22" hidden="true" customWidth="true"/>
    <col min="6145" max="6146" width="13.75" style="22" customWidth="true"/>
    <col min="6147" max="6395" width="9" style="22"/>
    <col min="6396" max="6397" width="13.25" style="22" customWidth="true"/>
    <col min="6398" max="6399" width="13.75" style="22" customWidth="true"/>
    <col min="6400" max="6400" width="9" style="22" hidden="true" customWidth="true"/>
    <col min="6401" max="6402" width="13.75" style="22" customWidth="true"/>
    <col min="6403" max="6651" width="9" style="22"/>
    <col min="6652" max="6653" width="13.25" style="22" customWidth="true"/>
    <col min="6654" max="6655" width="13.75" style="22" customWidth="true"/>
    <col min="6656" max="6656" width="9" style="22" hidden="true" customWidth="true"/>
    <col min="6657" max="6658" width="13.75" style="22" customWidth="true"/>
    <col min="6659" max="6907" width="9" style="22"/>
    <col min="6908" max="6909" width="13.25" style="22" customWidth="true"/>
    <col min="6910" max="6911" width="13.75" style="22" customWidth="true"/>
    <col min="6912" max="6912" width="9" style="22" hidden="true" customWidth="true"/>
    <col min="6913" max="6914" width="13.75" style="22" customWidth="true"/>
    <col min="6915" max="7163" width="9" style="22"/>
    <col min="7164" max="7165" width="13.25" style="22" customWidth="true"/>
    <col min="7166" max="7167" width="13.75" style="22" customWidth="true"/>
    <col min="7168" max="7168" width="9" style="22" hidden="true" customWidth="true"/>
    <col min="7169" max="7170" width="13.75" style="22" customWidth="true"/>
    <col min="7171" max="7419" width="9" style="22"/>
    <col min="7420" max="7421" width="13.25" style="22" customWidth="true"/>
    <col min="7422" max="7423" width="13.75" style="22" customWidth="true"/>
    <col min="7424" max="7424" width="9" style="22" hidden="true" customWidth="true"/>
    <col min="7425" max="7426" width="13.75" style="22" customWidth="true"/>
    <col min="7427" max="7675" width="9" style="22"/>
    <col min="7676" max="7677" width="13.25" style="22" customWidth="true"/>
    <col min="7678" max="7679" width="13.75" style="22" customWidth="true"/>
    <col min="7680" max="7680" width="9" style="22" hidden="true" customWidth="true"/>
    <col min="7681" max="7682" width="13.75" style="22" customWidth="true"/>
    <col min="7683" max="7931" width="9" style="22"/>
    <col min="7932" max="7933" width="13.25" style="22" customWidth="true"/>
    <col min="7934" max="7935" width="13.75" style="22" customWidth="true"/>
    <col min="7936" max="7936" width="9" style="22" hidden="true" customWidth="true"/>
    <col min="7937" max="7938" width="13.75" style="22" customWidth="true"/>
    <col min="7939" max="8187" width="9" style="22"/>
    <col min="8188" max="8189" width="13.25" style="22" customWidth="true"/>
    <col min="8190" max="8191" width="13.75" style="22" customWidth="true"/>
    <col min="8192" max="8192" width="9" style="22" hidden="true" customWidth="true"/>
    <col min="8193" max="8194" width="13.75" style="22" customWidth="true"/>
    <col min="8195" max="8443" width="9" style="22"/>
    <col min="8444" max="8445" width="13.25" style="22" customWidth="true"/>
    <col min="8446" max="8447" width="13.75" style="22" customWidth="true"/>
    <col min="8448" max="8448" width="9" style="22" hidden="true" customWidth="true"/>
    <col min="8449" max="8450" width="13.75" style="22" customWidth="true"/>
    <col min="8451" max="8699" width="9" style="22"/>
    <col min="8700" max="8701" width="13.25" style="22" customWidth="true"/>
    <col min="8702" max="8703" width="13.75" style="22" customWidth="true"/>
    <col min="8704" max="8704" width="9" style="22" hidden="true" customWidth="true"/>
    <col min="8705" max="8706" width="13.75" style="22" customWidth="true"/>
    <col min="8707" max="8955" width="9" style="22"/>
    <col min="8956" max="8957" width="13.25" style="22" customWidth="true"/>
    <col min="8958" max="8959" width="13.75" style="22" customWidth="true"/>
    <col min="8960" max="8960" width="9" style="22" hidden="true" customWidth="true"/>
    <col min="8961" max="8962" width="13.75" style="22" customWidth="true"/>
    <col min="8963" max="9211" width="9" style="22"/>
    <col min="9212" max="9213" width="13.25" style="22" customWidth="true"/>
    <col min="9214" max="9215" width="13.75" style="22" customWidth="true"/>
    <col min="9216" max="9216" width="9" style="22" hidden="true" customWidth="true"/>
    <col min="9217" max="9218" width="13.75" style="22" customWidth="true"/>
    <col min="9219" max="9467" width="9" style="22"/>
    <col min="9468" max="9469" width="13.25" style="22" customWidth="true"/>
    <col min="9470" max="9471" width="13.75" style="22" customWidth="true"/>
    <col min="9472" max="9472" width="9" style="22" hidden="true" customWidth="true"/>
    <col min="9473" max="9474" width="13.75" style="22" customWidth="true"/>
    <col min="9475" max="9723" width="9" style="22"/>
    <col min="9724" max="9725" width="13.25" style="22" customWidth="true"/>
    <col min="9726" max="9727" width="13.75" style="22" customWidth="true"/>
    <col min="9728" max="9728" width="9" style="22" hidden="true" customWidth="true"/>
    <col min="9729" max="9730" width="13.75" style="22" customWidth="true"/>
    <col min="9731" max="9979" width="9" style="22"/>
    <col min="9980" max="9981" width="13.25" style="22" customWidth="true"/>
    <col min="9982" max="9983" width="13.75" style="22" customWidth="true"/>
    <col min="9984" max="9984" width="9" style="22" hidden="true" customWidth="true"/>
    <col min="9985" max="9986" width="13.75" style="22" customWidth="true"/>
    <col min="9987" max="10235" width="9" style="22"/>
    <col min="10236" max="10237" width="13.25" style="22" customWidth="true"/>
    <col min="10238" max="10239" width="13.75" style="22" customWidth="true"/>
    <col min="10240" max="10240" width="9" style="22" hidden="true" customWidth="true"/>
    <col min="10241" max="10242" width="13.75" style="22" customWidth="true"/>
    <col min="10243" max="10491" width="9" style="22"/>
    <col min="10492" max="10493" width="13.25" style="22" customWidth="true"/>
    <col min="10494" max="10495" width="13.75" style="22" customWidth="true"/>
    <col min="10496" max="10496" width="9" style="22" hidden="true" customWidth="true"/>
    <col min="10497" max="10498" width="13.75" style="22" customWidth="true"/>
    <col min="10499" max="10747" width="9" style="22"/>
    <col min="10748" max="10749" width="13.25" style="22" customWidth="true"/>
    <col min="10750" max="10751" width="13.75" style="22" customWidth="true"/>
    <col min="10752" max="10752" width="9" style="22" hidden="true" customWidth="true"/>
    <col min="10753" max="10754" width="13.75" style="22" customWidth="true"/>
    <col min="10755" max="11003" width="9" style="22"/>
    <col min="11004" max="11005" width="13.25" style="22" customWidth="true"/>
    <col min="11006" max="11007" width="13.75" style="22" customWidth="true"/>
    <col min="11008" max="11008" width="9" style="22" hidden="true" customWidth="true"/>
    <col min="11009" max="11010" width="13.75" style="22" customWidth="true"/>
    <col min="11011" max="11259" width="9" style="22"/>
    <col min="11260" max="11261" width="13.25" style="22" customWidth="true"/>
    <col min="11262" max="11263" width="13.75" style="22" customWidth="true"/>
    <col min="11264" max="11264" width="9" style="22" hidden="true" customWidth="true"/>
    <col min="11265" max="11266" width="13.75" style="22" customWidth="true"/>
    <col min="11267" max="11515" width="9" style="22"/>
    <col min="11516" max="11517" width="13.25" style="22" customWidth="true"/>
    <col min="11518" max="11519" width="13.75" style="22" customWidth="true"/>
    <col min="11520" max="11520" width="9" style="22" hidden="true" customWidth="true"/>
    <col min="11521" max="11522" width="13.75" style="22" customWidth="true"/>
    <col min="11523" max="11771" width="9" style="22"/>
    <col min="11772" max="11773" width="13.25" style="22" customWidth="true"/>
    <col min="11774" max="11775" width="13.75" style="22" customWidth="true"/>
    <col min="11776" max="11776" width="9" style="22" hidden="true" customWidth="true"/>
    <col min="11777" max="11778" width="13.75" style="22" customWidth="true"/>
    <col min="11779" max="12027" width="9" style="22"/>
    <col min="12028" max="12029" width="13.25" style="22" customWidth="true"/>
    <col min="12030" max="12031" width="13.75" style="22" customWidth="true"/>
    <col min="12032" max="12032" width="9" style="22" hidden="true" customWidth="true"/>
    <col min="12033" max="12034" width="13.75" style="22" customWidth="true"/>
    <col min="12035" max="12283" width="9" style="22"/>
    <col min="12284" max="12285" width="13.25" style="22" customWidth="true"/>
    <col min="12286" max="12287" width="13.75" style="22" customWidth="true"/>
    <col min="12288" max="12288" width="9" style="22" hidden="true" customWidth="true"/>
    <col min="12289" max="12290" width="13.75" style="22" customWidth="true"/>
    <col min="12291" max="12539" width="9" style="22"/>
    <col min="12540" max="12541" width="13.25" style="22" customWidth="true"/>
    <col min="12542" max="12543" width="13.75" style="22" customWidth="true"/>
    <col min="12544" max="12544" width="9" style="22" hidden="true" customWidth="true"/>
    <col min="12545" max="12546" width="13.75" style="22" customWidth="true"/>
    <col min="12547" max="12795" width="9" style="22"/>
    <col min="12796" max="12797" width="13.25" style="22" customWidth="true"/>
    <col min="12798" max="12799" width="13.75" style="22" customWidth="true"/>
    <col min="12800" max="12800" width="9" style="22" hidden="true" customWidth="true"/>
    <col min="12801" max="12802" width="13.75" style="22" customWidth="true"/>
    <col min="12803" max="13051" width="9" style="22"/>
    <col min="13052" max="13053" width="13.25" style="22" customWidth="true"/>
    <col min="13054" max="13055" width="13.75" style="22" customWidth="true"/>
    <col min="13056" max="13056" width="9" style="22" hidden="true" customWidth="true"/>
    <col min="13057" max="13058" width="13.75" style="22" customWidth="true"/>
    <col min="13059" max="13307" width="9" style="22"/>
    <col min="13308" max="13309" width="13.25" style="22" customWidth="true"/>
    <col min="13310" max="13311" width="13.75" style="22" customWidth="true"/>
    <col min="13312" max="13312" width="9" style="22" hidden="true" customWidth="true"/>
    <col min="13313" max="13314" width="13.75" style="22" customWidth="true"/>
    <col min="13315" max="13563" width="9" style="22"/>
    <col min="13564" max="13565" width="13.25" style="22" customWidth="true"/>
    <col min="13566" max="13567" width="13.75" style="22" customWidth="true"/>
    <col min="13568" max="13568" width="9" style="22" hidden="true" customWidth="true"/>
    <col min="13569" max="13570" width="13.75" style="22" customWidth="true"/>
    <col min="13571" max="13819" width="9" style="22"/>
    <col min="13820" max="13821" width="13.25" style="22" customWidth="true"/>
    <col min="13822" max="13823" width="13.75" style="22" customWidth="true"/>
    <col min="13824" max="13824" width="9" style="22" hidden="true" customWidth="true"/>
    <col min="13825" max="13826" width="13.75" style="22" customWidth="true"/>
    <col min="13827" max="14075" width="9" style="22"/>
    <col min="14076" max="14077" width="13.25" style="22" customWidth="true"/>
    <col min="14078" max="14079" width="13.75" style="22" customWidth="true"/>
    <col min="14080" max="14080" width="9" style="22" hidden="true" customWidth="true"/>
    <col min="14081" max="14082" width="13.75" style="22" customWidth="true"/>
    <col min="14083" max="14331" width="9" style="22"/>
    <col min="14332" max="14333" width="13.25" style="22" customWidth="true"/>
    <col min="14334" max="14335" width="13.75" style="22" customWidth="true"/>
    <col min="14336" max="14336" width="9" style="22" hidden="true" customWidth="true"/>
    <col min="14337" max="14338" width="13.75" style="22" customWidth="true"/>
    <col min="14339" max="14587" width="9" style="22"/>
    <col min="14588" max="14589" width="13.25" style="22" customWidth="true"/>
    <col min="14590" max="14591" width="13.75" style="22" customWidth="true"/>
    <col min="14592" max="14592" width="9" style="22" hidden="true" customWidth="true"/>
    <col min="14593" max="14594" width="13.75" style="22" customWidth="true"/>
    <col min="14595" max="14843" width="9" style="22"/>
    <col min="14844" max="14845" width="13.25" style="22" customWidth="true"/>
    <col min="14846" max="14847" width="13.75" style="22" customWidth="true"/>
    <col min="14848" max="14848" width="9" style="22" hidden="true" customWidth="true"/>
    <col min="14849" max="14850" width="13.75" style="22" customWidth="true"/>
    <col min="14851" max="15099" width="9" style="22"/>
    <col min="15100" max="15101" width="13.25" style="22" customWidth="true"/>
    <col min="15102" max="15103" width="13.75" style="22" customWidth="true"/>
    <col min="15104" max="15104" width="9" style="22" hidden="true" customWidth="true"/>
    <col min="15105" max="15106" width="13.75" style="22" customWidth="true"/>
    <col min="15107" max="15355" width="9" style="22"/>
    <col min="15356" max="15357" width="13.25" style="22" customWidth="true"/>
    <col min="15358" max="15359" width="13.75" style="22" customWidth="true"/>
    <col min="15360" max="15360" width="9" style="22" hidden="true" customWidth="true"/>
    <col min="15361" max="15362" width="13.75" style="22" customWidth="true"/>
    <col min="15363" max="15611" width="9" style="22"/>
    <col min="15612" max="15613" width="13.25" style="22" customWidth="true"/>
    <col min="15614" max="15615" width="13.75" style="22" customWidth="true"/>
    <col min="15616" max="15616" width="9" style="22" hidden="true" customWidth="true"/>
    <col min="15617" max="15618" width="13.75" style="22" customWidth="true"/>
    <col min="15619" max="15867" width="9" style="22"/>
    <col min="15868" max="15869" width="13.25" style="22" customWidth="true"/>
    <col min="15870" max="15871" width="13.75" style="22" customWidth="true"/>
    <col min="15872" max="15872" width="9" style="22" hidden="true" customWidth="true"/>
    <col min="15873" max="15874" width="13.75" style="22" customWidth="true"/>
    <col min="15875" max="16123" width="9" style="22"/>
    <col min="16124" max="16125" width="13.25" style="22" customWidth="true"/>
    <col min="16126" max="16127" width="13.75" style="22" customWidth="true"/>
    <col min="16128" max="16128" width="9" style="22" hidden="true" customWidth="true"/>
    <col min="16129" max="16130" width="13.75" style="22" customWidth="true"/>
    <col min="16131" max="16384" width="9" style="22"/>
  </cols>
  <sheetData>
    <row r="1" spans="1:1">
      <c r="A1" s="23" t="s">
        <v>2060</v>
      </c>
    </row>
    <row r="2" ht="31.5" customHeight="true" spans="1:3">
      <c r="A2" s="79" t="s">
        <v>2061</v>
      </c>
      <c r="B2" s="79"/>
      <c r="C2" s="79"/>
    </row>
    <row r="3" s="20" customFormat="true" ht="17.25" customHeight="true" spans="1:3">
      <c r="A3" s="80"/>
      <c r="B3" s="27"/>
      <c r="C3" s="27" t="s">
        <v>3</v>
      </c>
    </row>
    <row r="4" ht="35.25" customHeight="true" spans="1:3">
      <c r="A4" s="81" t="s">
        <v>1869</v>
      </c>
      <c r="B4" s="82" t="s">
        <v>1979</v>
      </c>
      <c r="C4" s="83" t="s">
        <v>1980</v>
      </c>
    </row>
    <row r="5" ht="24" customHeight="true" spans="1:3">
      <c r="A5" s="84" t="s">
        <v>2062</v>
      </c>
      <c r="B5" s="85">
        <v>20000</v>
      </c>
      <c r="C5" s="85">
        <v>20000</v>
      </c>
    </row>
    <row r="6" ht="24" customHeight="true" spans="1:3">
      <c r="A6" s="84" t="s">
        <v>2063</v>
      </c>
      <c r="B6" s="85">
        <v>40000</v>
      </c>
      <c r="C6" s="85">
        <v>40000</v>
      </c>
    </row>
    <row r="7" ht="24" customHeight="true" spans="1:3">
      <c r="A7" s="84" t="s">
        <v>2064</v>
      </c>
      <c r="B7" s="85">
        <v>40000</v>
      </c>
      <c r="C7" s="85">
        <v>40000</v>
      </c>
    </row>
    <row r="8" ht="24" customHeight="true" spans="1:3">
      <c r="A8" s="84" t="s">
        <v>2065</v>
      </c>
      <c r="B8" s="85">
        <v>0</v>
      </c>
      <c r="C8" s="86">
        <v>0</v>
      </c>
    </row>
    <row r="9" ht="24" customHeight="true" spans="1:3">
      <c r="A9" s="84" t="s">
        <v>2066</v>
      </c>
      <c r="B9" s="85">
        <v>60000</v>
      </c>
      <c r="C9" s="85">
        <v>60000</v>
      </c>
    </row>
  </sheetData>
  <mergeCells count="1">
    <mergeCell ref="A2:C2"/>
  </mergeCells>
  <printOptions horizontalCentered="true"/>
  <pageMargins left="0" right="0" top="1.18055555555556" bottom="0.747916666666667" header="0.314583333333333" footer="0.314583333333333"/>
  <pageSetup paperSize="9" orientation="portrait"/>
  <headerFooter>
    <oddFooter>&amp;C第 &amp;P 页 &amp;R&amp;A</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9"/>
  <sheetViews>
    <sheetView workbookViewId="0">
      <selection activeCell="B19" sqref="B19"/>
    </sheetView>
  </sheetViews>
  <sheetFormatPr defaultColWidth="9" defaultRowHeight="15.75" outlineLevelCol="1"/>
  <sheetData>
    <row r="19" ht="34.5" spans="2:2">
      <c r="B19" s="28" t="s">
        <v>2067</v>
      </c>
    </row>
  </sheetData>
  <printOptions horizontalCentered="true"/>
  <pageMargins left="0.700694444444445" right="0.700694444444445" top="0.751388888888889" bottom="0.751388888888889" header="0.298611111111111" footer="0.298611111111111"/>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22"/>
  <sheetViews>
    <sheetView showGridLines="0" showZeros="0" workbookViewId="0">
      <selection activeCell="A2" sqref="A2:G2"/>
    </sheetView>
  </sheetViews>
  <sheetFormatPr defaultColWidth="9.125" defaultRowHeight="15.75"/>
  <cols>
    <col min="1" max="1" width="44.375" style="57" customWidth="true"/>
    <col min="2" max="7" width="14" style="57" customWidth="true"/>
    <col min="8" max="248" width="9.125" style="58"/>
    <col min="249" max="249" width="25.75" style="58" customWidth="true"/>
    <col min="250" max="250" width="9.125" style="58" hidden="true" customWidth="true"/>
    <col min="251" max="252" width="16.75" style="58" customWidth="true"/>
    <col min="253" max="253" width="25.125" style="58" customWidth="true"/>
    <col min="254" max="254" width="9.125" style="58" hidden="true" customWidth="true"/>
    <col min="255" max="256" width="16.875" style="58" customWidth="true"/>
    <col min="257" max="259" width="9.125" style="58" hidden="true" customWidth="true"/>
    <col min="260" max="504" width="9.125" style="58"/>
    <col min="505" max="505" width="25.75" style="58" customWidth="true"/>
    <col min="506" max="506" width="9.125" style="58" hidden="true" customWidth="true"/>
    <col min="507" max="508" width="16.75" style="58" customWidth="true"/>
    <col min="509" max="509" width="25.125" style="58" customWidth="true"/>
    <col min="510" max="510" width="9.125" style="58" hidden="true" customWidth="true"/>
    <col min="511" max="512" width="16.875" style="58" customWidth="true"/>
    <col min="513" max="515" width="9.125" style="58" hidden="true" customWidth="true"/>
    <col min="516" max="760" width="9.125" style="58"/>
    <col min="761" max="761" width="25.75" style="58" customWidth="true"/>
    <col min="762" max="762" width="9.125" style="58" hidden="true" customWidth="true"/>
    <col min="763" max="764" width="16.75" style="58" customWidth="true"/>
    <col min="765" max="765" width="25.125" style="58" customWidth="true"/>
    <col min="766" max="766" width="9.125" style="58" hidden="true" customWidth="true"/>
    <col min="767" max="768" width="16.875" style="58" customWidth="true"/>
    <col min="769" max="771" width="9.125" style="58" hidden="true" customWidth="true"/>
    <col min="772" max="1016" width="9.125" style="58"/>
    <col min="1017" max="1017" width="25.75" style="58" customWidth="true"/>
    <col min="1018" max="1018" width="9.125" style="58" hidden="true" customWidth="true"/>
    <col min="1019" max="1020" width="16.75" style="58" customWidth="true"/>
    <col min="1021" max="1021" width="25.125" style="58" customWidth="true"/>
    <col min="1022" max="1022" width="9.125" style="58" hidden="true" customWidth="true"/>
    <col min="1023" max="1024" width="16.875" style="58" customWidth="true"/>
    <col min="1025" max="1027" width="9.125" style="58" hidden="true" customWidth="true"/>
    <col min="1028" max="1272" width="9.125" style="58"/>
    <col min="1273" max="1273" width="25.75" style="58" customWidth="true"/>
    <col min="1274" max="1274" width="9.125" style="58" hidden="true" customWidth="true"/>
    <col min="1275" max="1276" width="16.75" style="58" customWidth="true"/>
    <col min="1277" max="1277" width="25.125" style="58" customWidth="true"/>
    <col min="1278" max="1278" width="9.125" style="58" hidden="true" customWidth="true"/>
    <col min="1279" max="1280" width="16.875" style="58" customWidth="true"/>
    <col min="1281" max="1283" width="9.125" style="58" hidden="true" customWidth="true"/>
    <col min="1284" max="1528" width="9.125" style="58"/>
    <col min="1529" max="1529" width="25.75" style="58" customWidth="true"/>
    <col min="1530" max="1530" width="9.125" style="58" hidden="true" customWidth="true"/>
    <col min="1531" max="1532" width="16.75" style="58" customWidth="true"/>
    <col min="1533" max="1533" width="25.125" style="58" customWidth="true"/>
    <col min="1534" max="1534" width="9.125" style="58" hidden="true" customWidth="true"/>
    <col min="1535" max="1536" width="16.875" style="58" customWidth="true"/>
    <col min="1537" max="1539" width="9.125" style="58" hidden="true" customWidth="true"/>
    <col min="1540" max="1784" width="9.125" style="58"/>
    <col min="1785" max="1785" width="25.75" style="58" customWidth="true"/>
    <col min="1786" max="1786" width="9.125" style="58" hidden="true" customWidth="true"/>
    <col min="1787" max="1788" width="16.75" style="58" customWidth="true"/>
    <col min="1789" max="1789" width="25.125" style="58" customWidth="true"/>
    <col min="1790" max="1790" width="9.125" style="58" hidden="true" customWidth="true"/>
    <col min="1791" max="1792" width="16.875" style="58" customWidth="true"/>
    <col min="1793" max="1795" width="9.125" style="58" hidden="true" customWidth="true"/>
    <col min="1796" max="2040" width="9.125" style="58"/>
    <col min="2041" max="2041" width="25.75" style="58" customWidth="true"/>
    <col min="2042" max="2042" width="9.125" style="58" hidden="true" customWidth="true"/>
    <col min="2043" max="2044" width="16.75" style="58" customWidth="true"/>
    <col min="2045" max="2045" width="25.125" style="58" customWidth="true"/>
    <col min="2046" max="2046" width="9.125" style="58" hidden="true" customWidth="true"/>
    <col min="2047" max="2048" width="16.875" style="58" customWidth="true"/>
    <col min="2049" max="2051" width="9.125" style="58" hidden="true" customWidth="true"/>
    <col min="2052" max="2296" width="9.125" style="58"/>
    <col min="2297" max="2297" width="25.75" style="58" customWidth="true"/>
    <col min="2298" max="2298" width="9.125" style="58" hidden="true" customWidth="true"/>
    <col min="2299" max="2300" width="16.75" style="58" customWidth="true"/>
    <col min="2301" max="2301" width="25.125" style="58" customWidth="true"/>
    <col min="2302" max="2302" width="9.125" style="58" hidden="true" customWidth="true"/>
    <col min="2303" max="2304" width="16.875" style="58" customWidth="true"/>
    <col min="2305" max="2307" width="9.125" style="58" hidden="true" customWidth="true"/>
    <col min="2308" max="2552" width="9.125" style="58"/>
    <col min="2553" max="2553" width="25.75" style="58" customWidth="true"/>
    <col min="2554" max="2554" width="9.125" style="58" hidden="true" customWidth="true"/>
    <col min="2555" max="2556" width="16.75" style="58" customWidth="true"/>
    <col min="2557" max="2557" width="25.125" style="58" customWidth="true"/>
    <col min="2558" max="2558" width="9.125" style="58" hidden="true" customWidth="true"/>
    <col min="2559" max="2560" width="16.875" style="58" customWidth="true"/>
    <col min="2561" max="2563" width="9.125" style="58" hidden="true" customWidth="true"/>
    <col min="2564" max="2808" width="9.125" style="58"/>
    <col min="2809" max="2809" width="25.75" style="58" customWidth="true"/>
    <col min="2810" max="2810" width="9.125" style="58" hidden="true" customWidth="true"/>
    <col min="2811" max="2812" width="16.75" style="58" customWidth="true"/>
    <col min="2813" max="2813" width="25.125" style="58" customWidth="true"/>
    <col min="2814" max="2814" width="9.125" style="58" hidden="true" customWidth="true"/>
    <col min="2815" max="2816" width="16.875" style="58" customWidth="true"/>
    <col min="2817" max="2819" width="9.125" style="58" hidden="true" customWidth="true"/>
    <col min="2820" max="3064" width="9.125" style="58"/>
    <col min="3065" max="3065" width="25.75" style="58" customWidth="true"/>
    <col min="3066" max="3066" width="9.125" style="58" hidden="true" customWidth="true"/>
    <col min="3067" max="3068" width="16.75" style="58" customWidth="true"/>
    <col min="3069" max="3069" width="25.125" style="58" customWidth="true"/>
    <col min="3070" max="3070" width="9.125" style="58" hidden="true" customWidth="true"/>
    <col min="3071" max="3072" width="16.875" style="58" customWidth="true"/>
    <col min="3073" max="3075" width="9.125" style="58" hidden="true" customWidth="true"/>
    <col min="3076" max="3320" width="9.125" style="58"/>
    <col min="3321" max="3321" width="25.75" style="58" customWidth="true"/>
    <col min="3322" max="3322" width="9.125" style="58" hidden="true" customWidth="true"/>
    <col min="3323" max="3324" width="16.75" style="58" customWidth="true"/>
    <col min="3325" max="3325" width="25.125" style="58" customWidth="true"/>
    <col min="3326" max="3326" width="9.125" style="58" hidden="true" customWidth="true"/>
    <col min="3327" max="3328" width="16.875" style="58" customWidth="true"/>
    <col min="3329" max="3331" width="9.125" style="58" hidden="true" customWidth="true"/>
    <col min="3332" max="3576" width="9.125" style="58"/>
    <col min="3577" max="3577" width="25.75" style="58" customWidth="true"/>
    <col min="3578" max="3578" width="9.125" style="58" hidden="true" customWidth="true"/>
    <col min="3579" max="3580" width="16.75" style="58" customWidth="true"/>
    <col min="3581" max="3581" width="25.125" style="58" customWidth="true"/>
    <col min="3582" max="3582" width="9.125" style="58" hidden="true" customWidth="true"/>
    <col min="3583" max="3584" width="16.875" style="58" customWidth="true"/>
    <col min="3585" max="3587" width="9.125" style="58" hidden="true" customWidth="true"/>
    <col min="3588" max="3832" width="9.125" style="58"/>
    <col min="3833" max="3833" width="25.75" style="58" customWidth="true"/>
    <col min="3834" max="3834" width="9.125" style="58" hidden="true" customWidth="true"/>
    <col min="3835" max="3836" width="16.75" style="58" customWidth="true"/>
    <col min="3837" max="3837" width="25.125" style="58" customWidth="true"/>
    <col min="3838" max="3838" width="9.125" style="58" hidden="true" customWidth="true"/>
    <col min="3839" max="3840" width="16.875" style="58" customWidth="true"/>
    <col min="3841" max="3843" width="9.125" style="58" hidden="true" customWidth="true"/>
    <col min="3844" max="4088" width="9.125" style="58"/>
    <col min="4089" max="4089" width="25.75" style="58" customWidth="true"/>
    <col min="4090" max="4090" width="9.125" style="58" hidden="true" customWidth="true"/>
    <col min="4091" max="4092" width="16.75" style="58" customWidth="true"/>
    <col min="4093" max="4093" width="25.125" style="58" customWidth="true"/>
    <col min="4094" max="4094" width="9.125" style="58" hidden="true" customWidth="true"/>
    <col min="4095" max="4096" width="16.875" style="58" customWidth="true"/>
    <col min="4097" max="4099" width="9.125" style="58" hidden="true" customWidth="true"/>
    <col min="4100" max="4344" width="9.125" style="58"/>
    <col min="4345" max="4345" width="25.75" style="58" customWidth="true"/>
    <col min="4346" max="4346" width="9.125" style="58" hidden="true" customWidth="true"/>
    <col min="4347" max="4348" width="16.75" style="58" customWidth="true"/>
    <col min="4349" max="4349" width="25.125" style="58" customWidth="true"/>
    <col min="4350" max="4350" width="9.125" style="58" hidden="true" customWidth="true"/>
    <col min="4351" max="4352" width="16.875" style="58" customWidth="true"/>
    <col min="4353" max="4355" width="9.125" style="58" hidden="true" customWidth="true"/>
    <col min="4356" max="4600" width="9.125" style="58"/>
    <col min="4601" max="4601" width="25.75" style="58" customWidth="true"/>
    <col min="4602" max="4602" width="9.125" style="58" hidden="true" customWidth="true"/>
    <col min="4603" max="4604" width="16.75" style="58" customWidth="true"/>
    <col min="4605" max="4605" width="25.125" style="58" customWidth="true"/>
    <col min="4606" max="4606" width="9.125" style="58" hidden="true" customWidth="true"/>
    <col min="4607" max="4608" width="16.875" style="58" customWidth="true"/>
    <col min="4609" max="4611" width="9.125" style="58" hidden="true" customWidth="true"/>
    <col min="4612" max="4856" width="9.125" style="58"/>
    <col min="4857" max="4857" width="25.75" style="58" customWidth="true"/>
    <col min="4858" max="4858" width="9.125" style="58" hidden="true" customWidth="true"/>
    <col min="4859" max="4860" width="16.75" style="58" customWidth="true"/>
    <col min="4861" max="4861" width="25.125" style="58" customWidth="true"/>
    <col min="4862" max="4862" width="9.125" style="58" hidden="true" customWidth="true"/>
    <col min="4863" max="4864" width="16.875" style="58" customWidth="true"/>
    <col min="4865" max="4867" width="9.125" style="58" hidden="true" customWidth="true"/>
    <col min="4868" max="5112" width="9.125" style="58"/>
    <col min="5113" max="5113" width="25.75" style="58" customWidth="true"/>
    <col min="5114" max="5114" width="9.125" style="58" hidden="true" customWidth="true"/>
    <col min="5115" max="5116" width="16.75" style="58" customWidth="true"/>
    <col min="5117" max="5117" width="25.125" style="58" customWidth="true"/>
    <col min="5118" max="5118" width="9.125" style="58" hidden="true" customWidth="true"/>
    <col min="5119" max="5120" width="16.875" style="58" customWidth="true"/>
    <col min="5121" max="5123" width="9.125" style="58" hidden="true" customWidth="true"/>
    <col min="5124" max="5368" width="9.125" style="58"/>
    <col min="5369" max="5369" width="25.75" style="58" customWidth="true"/>
    <col min="5370" max="5370" width="9.125" style="58" hidden="true" customWidth="true"/>
    <col min="5371" max="5372" width="16.75" style="58" customWidth="true"/>
    <col min="5373" max="5373" width="25.125" style="58" customWidth="true"/>
    <col min="5374" max="5374" width="9.125" style="58" hidden="true" customWidth="true"/>
    <col min="5375" max="5376" width="16.875" style="58" customWidth="true"/>
    <col min="5377" max="5379" width="9.125" style="58" hidden="true" customWidth="true"/>
    <col min="5380" max="5624" width="9.125" style="58"/>
    <col min="5625" max="5625" width="25.75" style="58" customWidth="true"/>
    <col min="5626" max="5626" width="9.125" style="58" hidden="true" customWidth="true"/>
    <col min="5627" max="5628" width="16.75" style="58" customWidth="true"/>
    <col min="5629" max="5629" width="25.125" style="58" customWidth="true"/>
    <col min="5630" max="5630" width="9.125" style="58" hidden="true" customWidth="true"/>
    <col min="5631" max="5632" width="16.875" style="58" customWidth="true"/>
    <col min="5633" max="5635" width="9.125" style="58" hidden="true" customWidth="true"/>
    <col min="5636" max="5880" width="9.125" style="58"/>
    <col min="5881" max="5881" width="25.75" style="58" customWidth="true"/>
    <col min="5882" max="5882" width="9.125" style="58" hidden="true" customWidth="true"/>
    <col min="5883" max="5884" width="16.75" style="58" customWidth="true"/>
    <col min="5885" max="5885" width="25.125" style="58" customWidth="true"/>
    <col min="5886" max="5886" width="9.125" style="58" hidden="true" customWidth="true"/>
    <col min="5887" max="5888" width="16.875" style="58" customWidth="true"/>
    <col min="5889" max="5891" width="9.125" style="58" hidden="true" customWidth="true"/>
    <col min="5892" max="6136" width="9.125" style="58"/>
    <col min="6137" max="6137" width="25.75" style="58" customWidth="true"/>
    <col min="6138" max="6138" width="9.125" style="58" hidden="true" customWidth="true"/>
    <col min="6139" max="6140" width="16.75" style="58" customWidth="true"/>
    <col min="6141" max="6141" width="25.125" style="58" customWidth="true"/>
    <col min="6142" max="6142" width="9.125" style="58" hidden="true" customWidth="true"/>
    <col min="6143" max="6144" width="16.875" style="58" customWidth="true"/>
    <col min="6145" max="6147" width="9.125" style="58" hidden="true" customWidth="true"/>
    <col min="6148" max="6392" width="9.125" style="58"/>
    <col min="6393" max="6393" width="25.75" style="58" customWidth="true"/>
    <col min="6394" max="6394" width="9.125" style="58" hidden="true" customWidth="true"/>
    <col min="6395" max="6396" width="16.75" style="58" customWidth="true"/>
    <col min="6397" max="6397" width="25.125" style="58" customWidth="true"/>
    <col min="6398" max="6398" width="9.125" style="58" hidden="true" customWidth="true"/>
    <col min="6399" max="6400" width="16.875" style="58" customWidth="true"/>
    <col min="6401" max="6403" width="9.125" style="58" hidden="true" customWidth="true"/>
    <col min="6404" max="6648" width="9.125" style="58"/>
    <col min="6649" max="6649" width="25.75" style="58" customWidth="true"/>
    <col min="6650" max="6650" width="9.125" style="58" hidden="true" customWidth="true"/>
    <col min="6651" max="6652" width="16.75" style="58" customWidth="true"/>
    <col min="6653" max="6653" width="25.125" style="58" customWidth="true"/>
    <col min="6654" max="6654" width="9.125" style="58" hidden="true" customWidth="true"/>
    <col min="6655" max="6656" width="16.875" style="58" customWidth="true"/>
    <col min="6657" max="6659" width="9.125" style="58" hidden="true" customWidth="true"/>
    <col min="6660" max="6904" width="9.125" style="58"/>
    <col min="6905" max="6905" width="25.75" style="58" customWidth="true"/>
    <col min="6906" max="6906" width="9.125" style="58" hidden="true" customWidth="true"/>
    <col min="6907" max="6908" width="16.75" style="58" customWidth="true"/>
    <col min="6909" max="6909" width="25.125" style="58" customWidth="true"/>
    <col min="6910" max="6910" width="9.125" style="58" hidden="true" customWidth="true"/>
    <col min="6911" max="6912" width="16.875" style="58" customWidth="true"/>
    <col min="6913" max="6915" width="9.125" style="58" hidden="true" customWidth="true"/>
    <col min="6916" max="7160" width="9.125" style="58"/>
    <col min="7161" max="7161" width="25.75" style="58" customWidth="true"/>
    <col min="7162" max="7162" width="9.125" style="58" hidden="true" customWidth="true"/>
    <col min="7163" max="7164" width="16.75" style="58" customWidth="true"/>
    <col min="7165" max="7165" width="25.125" style="58" customWidth="true"/>
    <col min="7166" max="7166" width="9.125" style="58" hidden="true" customWidth="true"/>
    <col min="7167" max="7168" width="16.875" style="58" customWidth="true"/>
    <col min="7169" max="7171" width="9.125" style="58" hidden="true" customWidth="true"/>
    <col min="7172" max="7416" width="9.125" style="58"/>
    <col min="7417" max="7417" width="25.75" style="58" customWidth="true"/>
    <col min="7418" max="7418" width="9.125" style="58" hidden="true" customWidth="true"/>
    <col min="7419" max="7420" width="16.75" style="58" customWidth="true"/>
    <col min="7421" max="7421" width="25.125" style="58" customWidth="true"/>
    <col min="7422" max="7422" width="9.125" style="58" hidden="true" customWidth="true"/>
    <col min="7423" max="7424" width="16.875" style="58" customWidth="true"/>
    <col min="7425" max="7427" width="9.125" style="58" hidden="true" customWidth="true"/>
    <col min="7428" max="7672" width="9.125" style="58"/>
    <col min="7673" max="7673" width="25.75" style="58" customWidth="true"/>
    <col min="7674" max="7674" width="9.125" style="58" hidden="true" customWidth="true"/>
    <col min="7675" max="7676" width="16.75" style="58" customWidth="true"/>
    <col min="7677" max="7677" width="25.125" style="58" customWidth="true"/>
    <col min="7678" max="7678" width="9.125" style="58" hidden="true" customWidth="true"/>
    <col min="7679" max="7680" width="16.875" style="58" customWidth="true"/>
    <col min="7681" max="7683" width="9.125" style="58" hidden="true" customWidth="true"/>
    <col min="7684" max="7928" width="9.125" style="58"/>
    <col min="7929" max="7929" width="25.75" style="58" customWidth="true"/>
    <col min="7930" max="7930" width="9.125" style="58" hidden="true" customWidth="true"/>
    <col min="7931" max="7932" width="16.75" style="58" customWidth="true"/>
    <col min="7933" max="7933" width="25.125" style="58" customWidth="true"/>
    <col min="7934" max="7934" width="9.125" style="58" hidden="true" customWidth="true"/>
    <col min="7935" max="7936" width="16.875" style="58" customWidth="true"/>
    <col min="7937" max="7939" width="9.125" style="58" hidden="true" customWidth="true"/>
    <col min="7940" max="8184" width="9.125" style="58"/>
    <col min="8185" max="8185" width="25.75" style="58" customWidth="true"/>
    <col min="8186" max="8186" width="9.125" style="58" hidden="true" customWidth="true"/>
    <col min="8187" max="8188" width="16.75" style="58" customWidth="true"/>
    <col min="8189" max="8189" width="25.125" style="58" customWidth="true"/>
    <col min="8190" max="8190" width="9.125" style="58" hidden="true" customWidth="true"/>
    <col min="8191" max="8192" width="16.875" style="58" customWidth="true"/>
    <col min="8193" max="8195" width="9.125" style="58" hidden="true" customWidth="true"/>
    <col min="8196" max="8440" width="9.125" style="58"/>
    <col min="8441" max="8441" width="25.75" style="58" customWidth="true"/>
    <col min="8442" max="8442" width="9.125" style="58" hidden="true" customWidth="true"/>
    <col min="8443" max="8444" width="16.75" style="58" customWidth="true"/>
    <col min="8445" max="8445" width="25.125" style="58" customWidth="true"/>
    <col min="8446" max="8446" width="9.125" style="58" hidden="true" customWidth="true"/>
    <col min="8447" max="8448" width="16.875" style="58" customWidth="true"/>
    <col min="8449" max="8451" width="9.125" style="58" hidden="true" customWidth="true"/>
    <col min="8452" max="8696" width="9.125" style="58"/>
    <col min="8697" max="8697" width="25.75" style="58" customWidth="true"/>
    <col min="8698" max="8698" width="9.125" style="58" hidden="true" customWidth="true"/>
    <col min="8699" max="8700" width="16.75" style="58" customWidth="true"/>
    <col min="8701" max="8701" width="25.125" style="58" customWidth="true"/>
    <col min="8702" max="8702" width="9.125" style="58" hidden="true" customWidth="true"/>
    <col min="8703" max="8704" width="16.875" style="58" customWidth="true"/>
    <col min="8705" max="8707" width="9.125" style="58" hidden="true" customWidth="true"/>
    <col min="8708" max="8952" width="9.125" style="58"/>
    <col min="8953" max="8953" width="25.75" style="58" customWidth="true"/>
    <col min="8954" max="8954" width="9.125" style="58" hidden="true" customWidth="true"/>
    <col min="8955" max="8956" width="16.75" style="58" customWidth="true"/>
    <col min="8957" max="8957" width="25.125" style="58" customWidth="true"/>
    <col min="8958" max="8958" width="9.125" style="58" hidden="true" customWidth="true"/>
    <col min="8959" max="8960" width="16.875" style="58" customWidth="true"/>
    <col min="8961" max="8963" width="9.125" style="58" hidden="true" customWidth="true"/>
    <col min="8964" max="9208" width="9.125" style="58"/>
    <col min="9209" max="9209" width="25.75" style="58" customWidth="true"/>
    <col min="9210" max="9210" width="9.125" style="58" hidden="true" customWidth="true"/>
    <col min="9211" max="9212" width="16.75" style="58" customWidth="true"/>
    <col min="9213" max="9213" width="25.125" style="58" customWidth="true"/>
    <col min="9214" max="9214" width="9.125" style="58" hidden="true" customWidth="true"/>
    <col min="9215" max="9216" width="16.875" style="58" customWidth="true"/>
    <col min="9217" max="9219" width="9.125" style="58" hidden="true" customWidth="true"/>
    <col min="9220" max="9464" width="9.125" style="58"/>
    <col min="9465" max="9465" width="25.75" style="58" customWidth="true"/>
    <col min="9466" max="9466" width="9.125" style="58" hidden="true" customWidth="true"/>
    <col min="9467" max="9468" width="16.75" style="58" customWidth="true"/>
    <col min="9469" max="9469" width="25.125" style="58" customWidth="true"/>
    <col min="9470" max="9470" width="9.125" style="58" hidden="true" customWidth="true"/>
    <col min="9471" max="9472" width="16.875" style="58" customWidth="true"/>
    <col min="9473" max="9475" width="9.125" style="58" hidden="true" customWidth="true"/>
    <col min="9476" max="9720" width="9.125" style="58"/>
    <col min="9721" max="9721" width="25.75" style="58" customWidth="true"/>
    <col min="9722" max="9722" width="9.125" style="58" hidden="true" customWidth="true"/>
    <col min="9723" max="9724" width="16.75" style="58" customWidth="true"/>
    <col min="9725" max="9725" width="25.125" style="58" customWidth="true"/>
    <col min="9726" max="9726" width="9.125" style="58" hidden="true" customWidth="true"/>
    <col min="9727" max="9728" width="16.875" style="58" customWidth="true"/>
    <col min="9729" max="9731" width="9.125" style="58" hidden="true" customWidth="true"/>
    <col min="9732" max="9976" width="9.125" style="58"/>
    <col min="9977" max="9977" width="25.75" style="58" customWidth="true"/>
    <col min="9978" max="9978" width="9.125" style="58" hidden="true" customWidth="true"/>
    <col min="9979" max="9980" width="16.75" style="58" customWidth="true"/>
    <col min="9981" max="9981" width="25.125" style="58" customWidth="true"/>
    <col min="9982" max="9982" width="9.125" style="58" hidden="true" customWidth="true"/>
    <col min="9983" max="9984" width="16.875" style="58" customWidth="true"/>
    <col min="9985" max="9987" width="9.125" style="58" hidden="true" customWidth="true"/>
    <col min="9988" max="10232" width="9.125" style="58"/>
    <col min="10233" max="10233" width="25.75" style="58" customWidth="true"/>
    <col min="10234" max="10234" width="9.125" style="58" hidden="true" customWidth="true"/>
    <col min="10235" max="10236" width="16.75" style="58" customWidth="true"/>
    <col min="10237" max="10237" width="25.125" style="58" customWidth="true"/>
    <col min="10238" max="10238" width="9.125" style="58" hidden="true" customWidth="true"/>
    <col min="10239" max="10240" width="16.875" style="58" customWidth="true"/>
    <col min="10241" max="10243" width="9.125" style="58" hidden="true" customWidth="true"/>
    <col min="10244" max="10488" width="9.125" style="58"/>
    <col min="10489" max="10489" width="25.75" style="58" customWidth="true"/>
    <col min="10490" max="10490" width="9.125" style="58" hidden="true" customWidth="true"/>
    <col min="10491" max="10492" width="16.75" style="58" customWidth="true"/>
    <col min="10493" max="10493" width="25.125" style="58" customWidth="true"/>
    <col min="10494" max="10494" width="9.125" style="58" hidden="true" customWidth="true"/>
    <col min="10495" max="10496" width="16.875" style="58" customWidth="true"/>
    <col min="10497" max="10499" width="9.125" style="58" hidden="true" customWidth="true"/>
    <col min="10500" max="10744" width="9.125" style="58"/>
    <col min="10745" max="10745" width="25.75" style="58" customWidth="true"/>
    <col min="10746" max="10746" width="9.125" style="58" hidden="true" customWidth="true"/>
    <col min="10747" max="10748" width="16.75" style="58" customWidth="true"/>
    <col min="10749" max="10749" width="25.125" style="58" customWidth="true"/>
    <col min="10750" max="10750" width="9.125" style="58" hidden="true" customWidth="true"/>
    <col min="10751" max="10752" width="16.875" style="58" customWidth="true"/>
    <col min="10753" max="10755" width="9.125" style="58" hidden="true" customWidth="true"/>
    <col min="10756" max="11000" width="9.125" style="58"/>
    <col min="11001" max="11001" width="25.75" style="58" customWidth="true"/>
    <col min="11002" max="11002" width="9.125" style="58" hidden="true" customWidth="true"/>
    <col min="11003" max="11004" width="16.75" style="58" customWidth="true"/>
    <col min="11005" max="11005" width="25.125" style="58" customWidth="true"/>
    <col min="11006" max="11006" width="9.125" style="58" hidden="true" customWidth="true"/>
    <col min="11007" max="11008" width="16.875" style="58" customWidth="true"/>
    <col min="11009" max="11011" width="9.125" style="58" hidden="true" customWidth="true"/>
    <col min="11012" max="11256" width="9.125" style="58"/>
    <col min="11257" max="11257" width="25.75" style="58" customWidth="true"/>
    <col min="11258" max="11258" width="9.125" style="58" hidden="true" customWidth="true"/>
    <col min="11259" max="11260" width="16.75" style="58" customWidth="true"/>
    <col min="11261" max="11261" width="25.125" style="58" customWidth="true"/>
    <col min="11262" max="11262" width="9.125" style="58" hidden="true" customWidth="true"/>
    <col min="11263" max="11264" width="16.875" style="58" customWidth="true"/>
    <col min="11265" max="11267" width="9.125" style="58" hidden="true" customWidth="true"/>
    <col min="11268" max="11512" width="9.125" style="58"/>
    <col min="11513" max="11513" width="25.75" style="58" customWidth="true"/>
    <col min="11514" max="11514" width="9.125" style="58" hidden="true" customWidth="true"/>
    <col min="11515" max="11516" width="16.75" style="58" customWidth="true"/>
    <col min="11517" max="11517" width="25.125" style="58" customWidth="true"/>
    <col min="11518" max="11518" width="9.125" style="58" hidden="true" customWidth="true"/>
    <col min="11519" max="11520" width="16.875" style="58" customWidth="true"/>
    <col min="11521" max="11523" width="9.125" style="58" hidden="true" customWidth="true"/>
    <col min="11524" max="11768" width="9.125" style="58"/>
    <col min="11769" max="11769" width="25.75" style="58" customWidth="true"/>
    <col min="11770" max="11770" width="9.125" style="58" hidden="true" customWidth="true"/>
    <col min="11771" max="11772" width="16.75" style="58" customWidth="true"/>
    <col min="11773" max="11773" width="25.125" style="58" customWidth="true"/>
    <col min="11774" max="11774" width="9.125" style="58" hidden="true" customWidth="true"/>
    <col min="11775" max="11776" width="16.875" style="58" customWidth="true"/>
    <col min="11777" max="11779" width="9.125" style="58" hidden="true" customWidth="true"/>
    <col min="11780" max="12024" width="9.125" style="58"/>
    <col min="12025" max="12025" width="25.75" style="58" customWidth="true"/>
    <col min="12026" max="12026" width="9.125" style="58" hidden="true" customWidth="true"/>
    <col min="12027" max="12028" width="16.75" style="58" customWidth="true"/>
    <col min="12029" max="12029" width="25.125" style="58" customWidth="true"/>
    <col min="12030" max="12030" width="9.125" style="58" hidden="true" customWidth="true"/>
    <col min="12031" max="12032" width="16.875" style="58" customWidth="true"/>
    <col min="12033" max="12035" width="9.125" style="58" hidden="true" customWidth="true"/>
    <col min="12036" max="12280" width="9.125" style="58"/>
    <col min="12281" max="12281" width="25.75" style="58" customWidth="true"/>
    <col min="12282" max="12282" width="9.125" style="58" hidden="true" customWidth="true"/>
    <col min="12283" max="12284" width="16.75" style="58" customWidth="true"/>
    <col min="12285" max="12285" width="25.125" style="58" customWidth="true"/>
    <col min="12286" max="12286" width="9.125" style="58" hidden="true" customWidth="true"/>
    <col min="12287" max="12288" width="16.875" style="58" customWidth="true"/>
    <col min="12289" max="12291" width="9.125" style="58" hidden="true" customWidth="true"/>
    <col min="12292" max="12536" width="9.125" style="58"/>
    <col min="12537" max="12537" width="25.75" style="58" customWidth="true"/>
    <col min="12538" max="12538" width="9.125" style="58" hidden="true" customWidth="true"/>
    <col min="12539" max="12540" width="16.75" style="58" customWidth="true"/>
    <col min="12541" max="12541" width="25.125" style="58" customWidth="true"/>
    <col min="12542" max="12542" width="9.125" style="58" hidden="true" customWidth="true"/>
    <col min="12543" max="12544" width="16.875" style="58" customWidth="true"/>
    <col min="12545" max="12547" width="9.125" style="58" hidden="true" customWidth="true"/>
    <col min="12548" max="12792" width="9.125" style="58"/>
    <col min="12793" max="12793" width="25.75" style="58" customWidth="true"/>
    <col min="12794" max="12794" width="9.125" style="58" hidden="true" customWidth="true"/>
    <col min="12795" max="12796" width="16.75" style="58" customWidth="true"/>
    <col min="12797" max="12797" width="25.125" style="58" customWidth="true"/>
    <col min="12798" max="12798" width="9.125" style="58" hidden="true" customWidth="true"/>
    <col min="12799" max="12800" width="16.875" style="58" customWidth="true"/>
    <col min="12801" max="12803" width="9.125" style="58" hidden="true" customWidth="true"/>
    <col min="12804" max="13048" width="9.125" style="58"/>
    <col min="13049" max="13049" width="25.75" style="58" customWidth="true"/>
    <col min="13050" max="13050" width="9.125" style="58" hidden="true" customWidth="true"/>
    <col min="13051" max="13052" width="16.75" style="58" customWidth="true"/>
    <col min="13053" max="13053" width="25.125" style="58" customWidth="true"/>
    <col min="13054" max="13054" width="9.125" style="58" hidden="true" customWidth="true"/>
    <col min="13055" max="13056" width="16.875" style="58" customWidth="true"/>
    <col min="13057" max="13059" width="9.125" style="58" hidden="true" customWidth="true"/>
    <col min="13060" max="13304" width="9.125" style="58"/>
    <col min="13305" max="13305" width="25.75" style="58" customWidth="true"/>
    <col min="13306" max="13306" width="9.125" style="58" hidden="true" customWidth="true"/>
    <col min="13307" max="13308" width="16.75" style="58" customWidth="true"/>
    <col min="13309" max="13309" width="25.125" style="58" customWidth="true"/>
    <col min="13310" max="13310" width="9.125" style="58" hidden="true" customWidth="true"/>
    <col min="13311" max="13312" width="16.875" style="58" customWidth="true"/>
    <col min="13313" max="13315" width="9.125" style="58" hidden="true" customWidth="true"/>
    <col min="13316" max="13560" width="9.125" style="58"/>
    <col min="13561" max="13561" width="25.75" style="58" customWidth="true"/>
    <col min="13562" max="13562" width="9.125" style="58" hidden="true" customWidth="true"/>
    <col min="13563" max="13564" width="16.75" style="58" customWidth="true"/>
    <col min="13565" max="13565" width="25.125" style="58" customWidth="true"/>
    <col min="13566" max="13566" width="9.125" style="58" hidden="true" customWidth="true"/>
    <col min="13567" max="13568" width="16.875" style="58" customWidth="true"/>
    <col min="13569" max="13571" width="9.125" style="58" hidden="true" customWidth="true"/>
    <col min="13572" max="13816" width="9.125" style="58"/>
    <col min="13817" max="13817" width="25.75" style="58" customWidth="true"/>
    <col min="13818" max="13818" width="9.125" style="58" hidden="true" customWidth="true"/>
    <col min="13819" max="13820" width="16.75" style="58" customWidth="true"/>
    <col min="13821" max="13821" width="25.125" style="58" customWidth="true"/>
    <col min="13822" max="13822" width="9.125" style="58" hidden="true" customWidth="true"/>
    <col min="13823" max="13824" width="16.875" style="58" customWidth="true"/>
    <col min="13825" max="13827" width="9.125" style="58" hidden="true" customWidth="true"/>
    <col min="13828" max="14072" width="9.125" style="58"/>
    <col min="14073" max="14073" width="25.75" style="58" customWidth="true"/>
    <col min="14074" max="14074" width="9.125" style="58" hidden="true" customWidth="true"/>
    <col min="14075" max="14076" width="16.75" style="58" customWidth="true"/>
    <col min="14077" max="14077" width="25.125" style="58" customWidth="true"/>
    <col min="14078" max="14078" width="9.125" style="58" hidden="true" customWidth="true"/>
    <col min="14079" max="14080" width="16.875" style="58" customWidth="true"/>
    <col min="14081" max="14083" width="9.125" style="58" hidden="true" customWidth="true"/>
    <col min="14084" max="14328" width="9.125" style="58"/>
    <col min="14329" max="14329" width="25.75" style="58" customWidth="true"/>
    <col min="14330" max="14330" width="9.125" style="58" hidden="true" customWidth="true"/>
    <col min="14331" max="14332" width="16.75" style="58" customWidth="true"/>
    <col min="14333" max="14333" width="25.125" style="58" customWidth="true"/>
    <col min="14334" max="14334" width="9.125" style="58" hidden="true" customWidth="true"/>
    <col min="14335" max="14336" width="16.875" style="58" customWidth="true"/>
    <col min="14337" max="14339" width="9.125" style="58" hidden="true" customWidth="true"/>
    <col min="14340" max="14584" width="9.125" style="58"/>
    <col min="14585" max="14585" width="25.75" style="58" customWidth="true"/>
    <col min="14586" max="14586" width="9.125" style="58" hidden="true" customWidth="true"/>
    <col min="14587" max="14588" width="16.75" style="58" customWidth="true"/>
    <col min="14589" max="14589" width="25.125" style="58" customWidth="true"/>
    <col min="14590" max="14590" width="9.125" style="58" hidden="true" customWidth="true"/>
    <col min="14591" max="14592" width="16.875" style="58" customWidth="true"/>
    <col min="14593" max="14595" width="9.125" style="58" hidden="true" customWidth="true"/>
    <col min="14596" max="14840" width="9.125" style="58"/>
    <col min="14841" max="14841" width="25.75" style="58" customWidth="true"/>
    <col min="14842" max="14842" width="9.125" style="58" hidden="true" customWidth="true"/>
    <col min="14843" max="14844" width="16.75" style="58" customWidth="true"/>
    <col min="14845" max="14845" width="25.125" style="58" customWidth="true"/>
    <col min="14846" max="14846" width="9.125" style="58" hidden="true" customWidth="true"/>
    <col min="14847" max="14848" width="16.875" style="58" customWidth="true"/>
    <col min="14849" max="14851" width="9.125" style="58" hidden="true" customWidth="true"/>
    <col min="14852" max="15096" width="9.125" style="58"/>
    <col min="15097" max="15097" width="25.75" style="58" customWidth="true"/>
    <col min="15098" max="15098" width="9.125" style="58" hidden="true" customWidth="true"/>
    <col min="15099" max="15100" width="16.75" style="58" customWidth="true"/>
    <col min="15101" max="15101" width="25.125" style="58" customWidth="true"/>
    <col min="15102" max="15102" width="9.125" style="58" hidden="true" customWidth="true"/>
    <col min="15103" max="15104" width="16.875" style="58" customWidth="true"/>
    <col min="15105" max="15107" width="9.125" style="58" hidden="true" customWidth="true"/>
    <col min="15108" max="15352" width="9.125" style="58"/>
    <col min="15353" max="15353" width="25.75" style="58" customWidth="true"/>
    <col min="15354" max="15354" width="9.125" style="58" hidden="true" customWidth="true"/>
    <col min="15355" max="15356" width="16.75" style="58" customWidth="true"/>
    <col min="15357" max="15357" width="25.125" style="58" customWidth="true"/>
    <col min="15358" max="15358" width="9.125" style="58" hidden="true" customWidth="true"/>
    <col min="15359" max="15360" width="16.875" style="58" customWidth="true"/>
    <col min="15361" max="15363" width="9.125" style="58" hidden="true" customWidth="true"/>
    <col min="15364" max="15608" width="9.125" style="58"/>
    <col min="15609" max="15609" width="25.75" style="58" customWidth="true"/>
    <col min="15610" max="15610" width="9.125" style="58" hidden="true" customWidth="true"/>
    <col min="15611" max="15612" width="16.75" style="58" customWidth="true"/>
    <col min="15613" max="15613" width="25.125" style="58" customWidth="true"/>
    <col min="15614" max="15614" width="9.125" style="58" hidden="true" customWidth="true"/>
    <col min="15615" max="15616" width="16.875" style="58" customWidth="true"/>
    <col min="15617" max="15619" width="9.125" style="58" hidden="true" customWidth="true"/>
    <col min="15620" max="15864" width="9.125" style="58"/>
    <col min="15865" max="15865" width="25.75" style="58" customWidth="true"/>
    <col min="15866" max="15866" width="9.125" style="58" hidden="true" customWidth="true"/>
    <col min="15867" max="15868" width="16.75" style="58" customWidth="true"/>
    <col min="15869" max="15869" width="25.125" style="58" customWidth="true"/>
    <col min="15870" max="15870" width="9.125" style="58" hidden="true" customWidth="true"/>
    <col min="15871" max="15872" width="16.875" style="58" customWidth="true"/>
    <col min="15873" max="15875" width="9.125" style="58" hidden="true" customWidth="true"/>
    <col min="15876" max="16120" width="9.125" style="58"/>
    <col min="16121" max="16121" width="25.75" style="58" customWidth="true"/>
    <col min="16122" max="16122" width="9.125" style="58" hidden="true" customWidth="true"/>
    <col min="16123" max="16124" width="16.75" style="58" customWidth="true"/>
    <col min="16125" max="16125" width="25.125" style="58" customWidth="true"/>
    <col min="16126" max="16126" width="9.125" style="58" hidden="true" customWidth="true"/>
    <col min="16127" max="16128" width="16.875" style="58" customWidth="true"/>
    <col min="16129" max="16131" width="9.125" style="58" hidden="true" customWidth="true"/>
    <col min="16132" max="16384" width="9.125" style="58"/>
  </cols>
  <sheetData>
    <row r="1" spans="1:1">
      <c r="A1" s="59" t="s">
        <v>2068</v>
      </c>
    </row>
    <row r="2" s="51" customFormat="true" ht="33.75" customHeight="true" spans="1:7">
      <c r="A2" s="60" t="s">
        <v>2069</v>
      </c>
      <c r="B2" s="60"/>
      <c r="C2" s="60"/>
      <c r="D2" s="60"/>
      <c r="E2" s="60"/>
      <c r="F2" s="60"/>
      <c r="G2" s="60"/>
    </row>
    <row r="3" s="51" customFormat="true" ht="17.1" customHeight="true" spans="1:7">
      <c r="A3" s="61" t="s">
        <v>72</v>
      </c>
      <c r="B3" s="61"/>
      <c r="C3" s="61"/>
      <c r="D3" s="61"/>
      <c r="E3" s="61"/>
      <c r="F3" s="61"/>
      <c r="G3" s="61"/>
    </row>
    <row r="4" s="51" customFormat="true" ht="35.1" customHeight="true" spans="1:7">
      <c r="A4" s="62" t="s">
        <v>1848</v>
      </c>
      <c r="B4" s="62" t="s">
        <v>5</v>
      </c>
      <c r="C4" s="62" t="s">
        <v>6</v>
      </c>
      <c r="D4" s="62" t="s">
        <v>7</v>
      </c>
      <c r="E4" s="72" t="s">
        <v>1992</v>
      </c>
      <c r="F4" s="62" t="s">
        <v>9</v>
      </c>
      <c r="G4" s="62" t="s">
        <v>10</v>
      </c>
    </row>
    <row r="5" s="76" customFormat="true" ht="17.1" customHeight="true" spans="1:7">
      <c r="A5" s="63" t="s">
        <v>2070</v>
      </c>
      <c r="B5" s="69">
        <f t="shared" ref="B5:D5" si="0">B6+B11+B12+B14+B15</f>
        <v>2416</v>
      </c>
      <c r="C5" s="69">
        <f t="shared" si="0"/>
        <v>2416</v>
      </c>
      <c r="D5" s="69">
        <f t="shared" si="0"/>
        <v>2420</v>
      </c>
      <c r="E5" s="73">
        <f>D5/C5</f>
        <v>1.00165562913907</v>
      </c>
      <c r="F5" s="69">
        <f>F6+F11+F12+F14+F15</f>
        <v>2429</v>
      </c>
      <c r="G5" s="73">
        <f>D5/F5-1</f>
        <v>-0.00370522848909016</v>
      </c>
    </row>
    <row r="6" s="76" customFormat="true" ht="17.1" customHeight="true" spans="1:7">
      <c r="A6" s="63" t="s">
        <v>2071</v>
      </c>
      <c r="B6" s="64">
        <f t="shared" ref="B6:F6" si="1">SUM(B7:B10)</f>
        <v>2416</v>
      </c>
      <c r="C6" s="64">
        <f t="shared" si="1"/>
        <v>2416</v>
      </c>
      <c r="D6" s="64">
        <f t="shared" si="1"/>
        <v>2420</v>
      </c>
      <c r="E6" s="73">
        <f>D6/C6</f>
        <v>1.00165562913907</v>
      </c>
      <c r="F6" s="64">
        <f>SUM(F7:F10)</f>
        <v>2429</v>
      </c>
      <c r="G6" s="73">
        <f>D6/F6-1</f>
        <v>-0.00370522848909016</v>
      </c>
    </row>
    <row r="7" s="76" customFormat="true" ht="17.1" customHeight="true" spans="1:7">
      <c r="A7" s="70" t="s">
        <v>2072</v>
      </c>
      <c r="B7" s="67">
        <v>1458</v>
      </c>
      <c r="C7" s="67">
        <v>1458</v>
      </c>
      <c r="D7" s="67">
        <v>1497</v>
      </c>
      <c r="E7" s="73">
        <f>D7/C7</f>
        <v>1.02674897119342</v>
      </c>
      <c r="F7" s="67">
        <v>1175</v>
      </c>
      <c r="G7" s="73">
        <f>D7/F7-1</f>
        <v>0.274042553191489</v>
      </c>
    </row>
    <row r="8" s="76" customFormat="true" ht="17.1" customHeight="true" spans="1:7">
      <c r="A8" s="70" t="s">
        <v>2073</v>
      </c>
      <c r="B8" s="67">
        <v>810</v>
      </c>
      <c r="C8" s="67">
        <v>810</v>
      </c>
      <c r="D8" s="67">
        <v>685</v>
      </c>
      <c r="E8" s="73">
        <f>D8/C8</f>
        <v>0.845679012345679</v>
      </c>
      <c r="F8" s="67">
        <v>998</v>
      </c>
      <c r="G8" s="73">
        <f>D8/F8-1</f>
        <v>-0.313627254509018</v>
      </c>
    </row>
    <row r="9" s="76" customFormat="true" ht="17.1" customHeight="true" spans="1:7">
      <c r="A9" s="70" t="s">
        <v>2074</v>
      </c>
      <c r="B9" s="67">
        <v>0</v>
      </c>
      <c r="C9" s="67">
        <v>0</v>
      </c>
      <c r="D9" s="67">
        <v>0</v>
      </c>
      <c r="E9" s="74"/>
      <c r="F9" s="67">
        <v>0</v>
      </c>
      <c r="G9" s="73"/>
    </row>
    <row r="10" s="76" customFormat="true" ht="17.1" customHeight="true" spans="1:7">
      <c r="A10" s="70" t="s">
        <v>2075</v>
      </c>
      <c r="B10" s="67">
        <v>148</v>
      </c>
      <c r="C10" s="67">
        <v>148</v>
      </c>
      <c r="D10" s="67">
        <v>238</v>
      </c>
      <c r="E10" s="74">
        <f>D10/C10</f>
        <v>1.60810810810811</v>
      </c>
      <c r="F10" s="67">
        <v>256</v>
      </c>
      <c r="G10" s="73">
        <f>D10/F10-1</f>
        <v>-0.0703125</v>
      </c>
    </row>
    <row r="11" s="76" customFormat="true" ht="17.1" customHeight="true" spans="1:7">
      <c r="A11" s="63" t="s">
        <v>2076</v>
      </c>
      <c r="B11" s="64">
        <v>0</v>
      </c>
      <c r="C11" s="64"/>
      <c r="D11" s="64"/>
      <c r="E11" s="73"/>
      <c r="F11" s="64"/>
      <c r="G11" s="73"/>
    </row>
    <row r="12" s="76" customFormat="true" ht="17.1" customHeight="true" spans="1:7">
      <c r="A12" s="63" t="s">
        <v>2077</v>
      </c>
      <c r="B12" s="64">
        <v>0</v>
      </c>
      <c r="C12" s="64"/>
      <c r="D12" s="64"/>
      <c r="E12" s="73"/>
      <c r="F12" s="64"/>
      <c r="G12" s="73"/>
    </row>
    <row r="13" s="76" customFormat="true" ht="17.1" customHeight="true" spans="1:7">
      <c r="A13" s="70" t="s">
        <v>2078</v>
      </c>
      <c r="B13" s="67"/>
      <c r="C13" s="67"/>
      <c r="D13" s="67"/>
      <c r="E13" s="74"/>
      <c r="F13" s="67"/>
      <c r="G13" s="73"/>
    </row>
    <row r="14" s="76" customFormat="true" ht="17.1" customHeight="true" spans="1:7">
      <c r="A14" s="63" t="s">
        <v>2079</v>
      </c>
      <c r="B14" s="64">
        <v>0</v>
      </c>
      <c r="C14" s="64"/>
      <c r="D14" s="64"/>
      <c r="E14" s="73"/>
      <c r="F14" s="64"/>
      <c r="G14" s="73"/>
    </row>
    <row r="15" s="76" customFormat="true" ht="17.1" customHeight="true" spans="1:7">
      <c r="A15" s="63" t="s">
        <v>2080</v>
      </c>
      <c r="B15" s="64">
        <v>0</v>
      </c>
      <c r="C15" s="64"/>
      <c r="D15" s="64">
        <v>0</v>
      </c>
      <c r="E15" s="73"/>
      <c r="F15" s="64">
        <v>0</v>
      </c>
      <c r="G15" s="73"/>
    </row>
    <row r="16" s="76" customFormat="true" ht="17.1" customHeight="true" spans="1:7">
      <c r="A16" s="70" t="s">
        <v>2081</v>
      </c>
      <c r="B16" s="67"/>
      <c r="C16" s="67"/>
      <c r="D16" s="67">
        <v>0</v>
      </c>
      <c r="E16" s="74"/>
      <c r="F16" s="67">
        <v>0</v>
      </c>
      <c r="G16" s="73"/>
    </row>
    <row r="17" s="77" customFormat="true" ht="17.1" customHeight="true" spans="1:11">
      <c r="A17" s="70" t="s">
        <v>58</v>
      </c>
      <c r="B17" s="68"/>
      <c r="C17" s="68"/>
      <c r="D17" s="68">
        <v>3</v>
      </c>
      <c r="E17" s="74"/>
      <c r="F17" s="68"/>
      <c r="G17" s="73"/>
      <c r="H17" s="78"/>
      <c r="I17" s="78"/>
      <c r="K17" s="78"/>
    </row>
    <row r="18" s="77" customFormat="true" ht="17.1" customHeight="true" spans="1:11">
      <c r="A18" s="70" t="s">
        <v>2082</v>
      </c>
      <c r="B18" s="67">
        <v>13640</v>
      </c>
      <c r="C18" s="67">
        <v>13640</v>
      </c>
      <c r="D18" s="67">
        <v>13641</v>
      </c>
      <c r="E18" s="74">
        <f>D18/C18</f>
        <v>1.00007331378299</v>
      </c>
      <c r="F18" s="67">
        <v>18240</v>
      </c>
      <c r="G18" s="73">
        <f>D18/F18-1</f>
        <v>-0.252138157894737</v>
      </c>
      <c r="H18" s="78"/>
      <c r="I18" s="78"/>
      <c r="K18" s="78"/>
    </row>
    <row r="19" s="76" customFormat="true" ht="17.1" customHeight="true" spans="1:7">
      <c r="A19" s="71" t="s">
        <v>68</v>
      </c>
      <c r="B19" s="69">
        <f t="shared" ref="B19:D19" si="2">+B5+B18</f>
        <v>16056</v>
      </c>
      <c r="C19" s="69">
        <f t="shared" si="2"/>
        <v>16056</v>
      </c>
      <c r="D19" s="69">
        <f>+D5+D18+D17</f>
        <v>16064</v>
      </c>
      <c r="E19" s="73">
        <f>D19/C19</f>
        <v>1.00049825610364</v>
      </c>
      <c r="F19" s="69">
        <f>+F5+F18</f>
        <v>20669</v>
      </c>
      <c r="G19" s="73">
        <f>D19/F19-1</f>
        <v>-0.222797426097054</v>
      </c>
    </row>
    <row r="20" s="52" customFormat="true" ht="17.25" customHeight="true" spans="1:7">
      <c r="A20" s="57"/>
      <c r="B20" s="57"/>
      <c r="C20" s="57"/>
      <c r="D20" s="57"/>
      <c r="E20" s="57"/>
      <c r="F20" s="57"/>
      <c r="G20" s="57"/>
    </row>
    <row r="21" s="55" customFormat="true" ht="26.25" customHeight="true" spans="1:7">
      <c r="A21" s="57"/>
      <c r="B21" s="57"/>
      <c r="C21" s="57"/>
      <c r="D21" s="57"/>
      <c r="E21" s="57"/>
      <c r="F21" s="57"/>
      <c r="G21" s="57"/>
    </row>
    <row r="22" s="56" customFormat="true" spans="1:7">
      <c r="A22" s="57"/>
      <c r="B22" s="57"/>
      <c r="C22" s="57"/>
      <c r="D22" s="57"/>
      <c r="E22" s="57"/>
      <c r="F22" s="57"/>
      <c r="G22" s="57"/>
    </row>
  </sheetData>
  <mergeCells count="2">
    <mergeCell ref="A2:G2"/>
    <mergeCell ref="A3:G3"/>
  </mergeCells>
  <printOptions horizontalCentered="true"/>
  <pageMargins left="0.393055555555556" right="0.432638888888889" top="0.786805555555556" bottom="0.747916666666667" header="0.511805555555556" footer="0.511805555555556"/>
  <pageSetup paperSize="9" orientation="landscape"/>
  <headerFooter alignWithMargins="0">
    <oddFooter>&amp;C第 &amp;P 页 &amp;R&amp;A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O36"/>
  <sheetViews>
    <sheetView showZeros="0" workbookViewId="0">
      <pane ySplit="4" topLeftCell="A5" activePane="bottomLeft" state="frozen"/>
      <selection/>
      <selection pane="bottomLeft" activeCell="U7" sqref="U7"/>
    </sheetView>
  </sheetViews>
  <sheetFormatPr defaultColWidth="9" defaultRowHeight="15.75"/>
  <cols>
    <col min="1" max="1" width="23.25" style="278" customWidth="true"/>
    <col min="2" max="2" width="9.25" style="279" customWidth="true"/>
    <col min="3" max="3" width="11.375" style="279" customWidth="true"/>
    <col min="4" max="4" width="9.25" style="280" customWidth="true"/>
    <col min="5" max="5" width="10.625" style="281" customWidth="true"/>
    <col min="6" max="6" width="9.25" style="282" customWidth="true"/>
    <col min="7" max="7" width="12" style="281" customWidth="true"/>
    <col min="8" max="8" width="10.625" style="281" hidden="true" customWidth="true"/>
    <col min="9" max="9" width="19" style="278" customWidth="true"/>
    <col min="10" max="10" width="9.25" style="280" customWidth="true"/>
    <col min="11" max="11" width="11.375" style="280" customWidth="true"/>
    <col min="12" max="12" width="9.25" style="280" customWidth="true"/>
    <col min="13" max="13" width="10.625" style="281" customWidth="true"/>
    <col min="14" max="14" width="9.25" style="283" customWidth="true"/>
    <col min="15" max="15" width="12.875" style="281" customWidth="true"/>
    <col min="16" max="16384" width="9" style="278"/>
  </cols>
  <sheetData>
    <row r="1" spans="1:1">
      <c r="A1" s="284" t="s">
        <v>1</v>
      </c>
    </row>
    <row r="2" ht="42" customHeight="true" spans="1:15">
      <c r="A2" s="285" t="s">
        <v>2</v>
      </c>
      <c r="B2" s="286"/>
      <c r="C2" s="286"/>
      <c r="D2" s="286"/>
      <c r="E2" s="286"/>
      <c r="F2" s="286"/>
      <c r="G2" s="286"/>
      <c r="H2" s="286"/>
      <c r="I2" s="286"/>
      <c r="J2" s="286"/>
      <c r="K2" s="286"/>
      <c r="L2" s="286"/>
      <c r="M2" s="286"/>
      <c r="N2" s="286"/>
      <c r="O2" s="286"/>
    </row>
    <row r="3" ht="14.25" customHeight="true" spans="1:15">
      <c r="A3" s="287"/>
      <c r="B3" s="288"/>
      <c r="C3" s="288"/>
      <c r="D3" s="289"/>
      <c r="E3" s="306"/>
      <c r="F3" s="307"/>
      <c r="G3" s="306"/>
      <c r="H3" s="306"/>
      <c r="I3" s="287"/>
      <c r="L3" s="324"/>
      <c r="M3" s="331"/>
      <c r="N3" s="332"/>
      <c r="O3" s="333" t="s">
        <v>3</v>
      </c>
    </row>
    <row r="4" s="276" customFormat="true" ht="35.1" customHeight="true" spans="1:15">
      <c r="A4" s="119" t="s">
        <v>4</v>
      </c>
      <c r="B4" s="62" t="s">
        <v>5</v>
      </c>
      <c r="C4" s="62" t="s">
        <v>6</v>
      </c>
      <c r="D4" s="62" t="s">
        <v>7</v>
      </c>
      <c r="E4" s="72" t="s">
        <v>8</v>
      </c>
      <c r="F4" s="62" t="s">
        <v>9</v>
      </c>
      <c r="G4" s="62" t="s">
        <v>10</v>
      </c>
      <c r="H4" s="62" t="s">
        <v>11</v>
      </c>
      <c r="I4" s="119" t="s">
        <v>12</v>
      </c>
      <c r="J4" s="62" t="s">
        <v>5</v>
      </c>
      <c r="K4" s="62" t="s">
        <v>6</v>
      </c>
      <c r="L4" s="62" t="s">
        <v>7</v>
      </c>
      <c r="M4" s="62" t="s">
        <v>8</v>
      </c>
      <c r="N4" s="62" t="s">
        <v>9</v>
      </c>
      <c r="O4" s="62" t="s">
        <v>10</v>
      </c>
    </row>
    <row r="5" ht="20.1" customHeight="true" spans="1:15">
      <c r="A5" s="290" t="s">
        <v>13</v>
      </c>
      <c r="B5" s="291">
        <f>+B6+B17</f>
        <v>338900</v>
      </c>
      <c r="C5" s="291">
        <f>+C6+C17</f>
        <v>338900</v>
      </c>
      <c r="D5" s="291">
        <f>+D6+D17</f>
        <v>339440</v>
      </c>
      <c r="E5" s="308">
        <f>+D5/C5</f>
        <v>1.00159339038064</v>
      </c>
      <c r="F5" s="291">
        <f>+F6+F17</f>
        <v>322846</v>
      </c>
      <c r="G5" s="308">
        <f>+D5/F5-1</f>
        <v>0.051399119084641</v>
      </c>
      <c r="H5" s="309"/>
      <c r="I5" s="290" t="s">
        <v>14</v>
      </c>
      <c r="J5" s="291">
        <v>801560</v>
      </c>
      <c r="K5" s="291">
        <v>611659</v>
      </c>
      <c r="L5" s="291">
        <f>SUM(L6:L29)</f>
        <v>597440</v>
      </c>
      <c r="M5" s="334">
        <f>L5/K5</f>
        <v>0.976753387099675</v>
      </c>
      <c r="N5" s="291">
        <f>SUM(N6:N29)</f>
        <v>680640</v>
      </c>
      <c r="O5" s="334">
        <f>L5/N5-1</f>
        <v>-0.122237893747062</v>
      </c>
    </row>
    <row r="6" s="277" customFormat="true" ht="17.25" customHeight="true" spans="1:15">
      <c r="A6" s="125" t="s">
        <v>15</v>
      </c>
      <c r="B6" s="121">
        <f>SUM(B7:B16)</f>
        <v>314100</v>
      </c>
      <c r="C6" s="121">
        <f>SUM(C7:C16)</f>
        <v>314100</v>
      </c>
      <c r="D6" s="121">
        <f>SUM(D7:D16)</f>
        <v>314489</v>
      </c>
      <c r="E6" s="310">
        <f>+D6/C6</f>
        <v>1.00123845908946</v>
      </c>
      <c r="F6" s="121">
        <f>SUM(F7:F16)</f>
        <v>299191</v>
      </c>
      <c r="G6" s="310">
        <f>+D6/F6-1</f>
        <v>0.051131217182335</v>
      </c>
      <c r="H6" s="311">
        <v>201</v>
      </c>
      <c r="I6" s="313" t="s">
        <v>16</v>
      </c>
      <c r="J6" s="274">
        <v>95766</v>
      </c>
      <c r="K6" s="274">
        <v>94368</v>
      </c>
      <c r="L6" s="274">
        <v>92903</v>
      </c>
      <c r="M6" s="321">
        <f>IF(ISERROR(L6/K6),"",(L6/K6))</f>
        <v>0.984475669718549</v>
      </c>
      <c r="N6" s="294">
        <v>90137</v>
      </c>
      <c r="O6" s="321">
        <f>IF(ISERROR(L6/N6-1),"",(L6/N6-1))</f>
        <v>0.0306866214761974</v>
      </c>
    </row>
    <row r="7" ht="17.25" customHeight="true" spans="1:15">
      <c r="A7" s="130" t="s">
        <v>17</v>
      </c>
      <c r="B7" s="269">
        <v>90000</v>
      </c>
      <c r="C7" s="269">
        <v>90000</v>
      </c>
      <c r="D7" s="292">
        <v>44997</v>
      </c>
      <c r="E7" s="312">
        <f t="shared" ref="E7:E23" si="0">+D7/C7</f>
        <v>0.499966666666667</v>
      </c>
      <c r="F7" s="127">
        <v>82740</v>
      </c>
      <c r="G7" s="312">
        <f t="shared" ref="G7:G23" si="1">+D7/F7-1</f>
        <v>-0.456163886874547</v>
      </c>
      <c r="H7" s="313">
        <v>20101</v>
      </c>
      <c r="I7" s="313" t="s">
        <v>18</v>
      </c>
      <c r="J7" s="296">
        <v>0</v>
      </c>
      <c r="K7" s="296">
        <v>0</v>
      </c>
      <c r="L7" s="296">
        <v>0</v>
      </c>
      <c r="M7" s="321"/>
      <c r="N7" s="296">
        <v>0</v>
      </c>
      <c r="O7" s="321"/>
    </row>
    <row r="8" ht="17.25" customHeight="true" spans="1:15">
      <c r="A8" s="130" t="s">
        <v>19</v>
      </c>
      <c r="B8" s="274" t="s">
        <v>20</v>
      </c>
      <c r="C8" s="274" t="s">
        <v>20</v>
      </c>
      <c r="D8" s="292">
        <v>23</v>
      </c>
      <c r="E8" s="312"/>
      <c r="F8" s="127">
        <v>6</v>
      </c>
      <c r="G8" s="312">
        <f t="shared" si="1"/>
        <v>2.83333333333333</v>
      </c>
      <c r="H8" s="313">
        <v>2010101</v>
      </c>
      <c r="I8" s="313" t="s">
        <v>21</v>
      </c>
      <c r="J8" s="296">
        <v>0</v>
      </c>
      <c r="K8" s="296">
        <v>0</v>
      </c>
      <c r="L8" s="296">
        <v>0</v>
      </c>
      <c r="M8" s="321"/>
      <c r="N8" s="296">
        <v>0</v>
      </c>
      <c r="O8" s="321"/>
    </row>
    <row r="9" ht="17.25" customHeight="true" spans="1:15">
      <c r="A9" s="130" t="s">
        <v>22</v>
      </c>
      <c r="B9" s="274">
        <v>90000</v>
      </c>
      <c r="C9" s="274">
        <v>90000</v>
      </c>
      <c r="D9" s="292">
        <v>112186</v>
      </c>
      <c r="E9" s="312">
        <f t="shared" si="0"/>
        <v>1.24651111111111</v>
      </c>
      <c r="F9" s="127">
        <v>84940</v>
      </c>
      <c r="G9" s="312">
        <f t="shared" si="1"/>
        <v>0.320767600659289</v>
      </c>
      <c r="H9" s="313">
        <v>2010102</v>
      </c>
      <c r="I9" s="313" t="s">
        <v>23</v>
      </c>
      <c r="J9" s="274">
        <v>70803</v>
      </c>
      <c r="K9" s="274">
        <v>63101</v>
      </c>
      <c r="L9" s="274">
        <v>65044</v>
      </c>
      <c r="M9" s="321">
        <f t="shared" ref="M9:M20" si="2">IF(ISERROR(L9/K9),"",(L9/K9))</f>
        <v>1.03079190504112</v>
      </c>
      <c r="N9" s="294">
        <v>73230</v>
      </c>
      <c r="O9" s="321">
        <f t="shared" ref="O9:O20" si="3">IF(ISERROR(L9/N9-1),"",(L9/N9-1))</f>
        <v>-0.111784787655333</v>
      </c>
    </row>
    <row r="10" ht="17.25" customHeight="true" spans="1:15">
      <c r="A10" s="130" t="s">
        <v>24</v>
      </c>
      <c r="B10" s="274">
        <v>20500</v>
      </c>
      <c r="C10" s="274">
        <v>20500</v>
      </c>
      <c r="D10" s="292">
        <v>31513</v>
      </c>
      <c r="E10" s="312">
        <f t="shared" si="0"/>
        <v>1.53721951219512</v>
      </c>
      <c r="F10" s="127">
        <v>19572</v>
      </c>
      <c r="G10" s="312">
        <f t="shared" si="1"/>
        <v>0.610106274269364</v>
      </c>
      <c r="H10" s="313">
        <v>2010103</v>
      </c>
      <c r="I10" s="313" t="s">
        <v>25</v>
      </c>
      <c r="J10" s="274">
        <v>152611</v>
      </c>
      <c r="K10" s="274">
        <v>145141</v>
      </c>
      <c r="L10" s="274">
        <v>148944</v>
      </c>
      <c r="M10" s="321">
        <f t="shared" si="2"/>
        <v>1.02620210691672</v>
      </c>
      <c r="N10" s="294">
        <v>113743</v>
      </c>
      <c r="O10" s="321">
        <f t="shared" si="3"/>
        <v>0.309478385483063</v>
      </c>
    </row>
    <row r="11" ht="17.25" customHeight="true" spans="1:15">
      <c r="A11" s="130" t="s">
        <v>26</v>
      </c>
      <c r="B11" s="274">
        <v>12000</v>
      </c>
      <c r="C11" s="274">
        <v>12000</v>
      </c>
      <c r="D11" s="292">
        <v>8526</v>
      </c>
      <c r="E11" s="314">
        <f t="shared" si="0"/>
        <v>0.7105</v>
      </c>
      <c r="F11" s="127">
        <v>11449</v>
      </c>
      <c r="G11" s="314">
        <f t="shared" si="1"/>
        <v>-0.25530614027426</v>
      </c>
      <c r="H11" s="313">
        <v>2010104</v>
      </c>
      <c r="I11" s="313" t="s">
        <v>27</v>
      </c>
      <c r="J11" s="274">
        <v>15656</v>
      </c>
      <c r="K11" s="274">
        <v>1495</v>
      </c>
      <c r="L11" s="274">
        <v>-844</v>
      </c>
      <c r="M11" s="321">
        <f t="shared" si="2"/>
        <v>-0.564548494983278</v>
      </c>
      <c r="N11" s="294">
        <v>9016</v>
      </c>
      <c r="O11" s="335" t="s">
        <v>20</v>
      </c>
    </row>
    <row r="12" ht="17.25" customHeight="true" spans="1:15">
      <c r="A12" s="130" t="s">
        <v>28</v>
      </c>
      <c r="B12" s="274">
        <v>26000</v>
      </c>
      <c r="C12" s="274">
        <v>26000</v>
      </c>
      <c r="D12" s="292">
        <v>18284</v>
      </c>
      <c r="E12" s="312">
        <f t="shared" si="0"/>
        <v>0.703230769230769</v>
      </c>
      <c r="F12" s="127">
        <v>25259</v>
      </c>
      <c r="G12" s="312">
        <f t="shared" si="1"/>
        <v>-0.276139197909656</v>
      </c>
      <c r="H12" s="313">
        <v>2010105</v>
      </c>
      <c r="I12" s="313" t="s">
        <v>29</v>
      </c>
      <c r="J12" s="274">
        <v>18474</v>
      </c>
      <c r="K12" s="274">
        <v>17619</v>
      </c>
      <c r="L12" s="274">
        <v>16047</v>
      </c>
      <c r="M12" s="321">
        <f t="shared" si="2"/>
        <v>0.910778137238209</v>
      </c>
      <c r="N12" s="294">
        <v>12043</v>
      </c>
      <c r="O12" s="321">
        <f t="shared" si="3"/>
        <v>0.332475296852944</v>
      </c>
    </row>
    <row r="13" ht="17.25" customHeight="true" spans="1:15">
      <c r="A13" s="130" t="s">
        <v>30</v>
      </c>
      <c r="B13" s="274">
        <v>46000</v>
      </c>
      <c r="C13" s="274">
        <v>46000</v>
      </c>
      <c r="D13" s="292">
        <v>71144</v>
      </c>
      <c r="E13" s="312">
        <f t="shared" si="0"/>
        <v>1.54660869565217</v>
      </c>
      <c r="F13" s="127">
        <v>46412</v>
      </c>
      <c r="G13" s="312">
        <f t="shared" si="1"/>
        <v>0.532879427734207</v>
      </c>
      <c r="H13" s="313">
        <v>2010106</v>
      </c>
      <c r="I13" s="313" t="s">
        <v>31</v>
      </c>
      <c r="J13" s="274">
        <v>55408</v>
      </c>
      <c r="K13" s="274">
        <v>62633</v>
      </c>
      <c r="L13" s="274">
        <v>25836</v>
      </c>
      <c r="M13" s="321">
        <f t="shared" si="2"/>
        <v>0.412498203822266</v>
      </c>
      <c r="N13" s="294">
        <v>55816</v>
      </c>
      <c r="O13" s="321">
        <f t="shared" si="3"/>
        <v>-0.537121972194353</v>
      </c>
    </row>
    <row r="14" ht="17.25" customHeight="true" spans="1:15">
      <c r="A14" s="130" t="s">
        <v>32</v>
      </c>
      <c r="B14" s="274">
        <v>21000</v>
      </c>
      <c r="C14" s="274">
        <v>21000</v>
      </c>
      <c r="D14" s="292">
        <v>16671</v>
      </c>
      <c r="E14" s="312">
        <f t="shared" si="0"/>
        <v>0.793857142857143</v>
      </c>
      <c r="F14" s="127">
        <v>20331</v>
      </c>
      <c r="G14" s="312">
        <f t="shared" si="1"/>
        <v>-0.180020658108307</v>
      </c>
      <c r="H14" s="313">
        <v>2010107</v>
      </c>
      <c r="I14" s="313" t="s">
        <v>33</v>
      </c>
      <c r="J14" s="274">
        <v>56773</v>
      </c>
      <c r="K14" s="274">
        <v>50137</v>
      </c>
      <c r="L14" s="274">
        <v>54534</v>
      </c>
      <c r="M14" s="321">
        <f t="shared" si="2"/>
        <v>1.08769970281429</v>
      </c>
      <c r="N14" s="294">
        <v>53235</v>
      </c>
      <c r="O14" s="321">
        <f t="shared" si="3"/>
        <v>0.0244012397858551</v>
      </c>
    </row>
    <row r="15" ht="17.25" customHeight="true" spans="1:15">
      <c r="A15" s="130" t="s">
        <v>34</v>
      </c>
      <c r="B15" s="274">
        <v>7000</v>
      </c>
      <c r="C15" s="274">
        <v>7000</v>
      </c>
      <c r="D15" s="274">
        <v>9100</v>
      </c>
      <c r="E15" s="312">
        <f t="shared" si="0"/>
        <v>1.3</v>
      </c>
      <c r="F15" s="127">
        <v>6899</v>
      </c>
      <c r="G15" s="312">
        <f t="shared" si="1"/>
        <v>0.319031743730976</v>
      </c>
      <c r="H15" s="313">
        <v>2010108</v>
      </c>
      <c r="I15" s="313" t="s">
        <v>35</v>
      </c>
      <c r="J15" s="274">
        <v>13678</v>
      </c>
      <c r="K15" s="274">
        <v>9766</v>
      </c>
      <c r="L15" s="274">
        <v>7613</v>
      </c>
      <c r="M15" s="321">
        <f t="shared" si="2"/>
        <v>0.7795412656154</v>
      </c>
      <c r="N15" s="294">
        <v>6739</v>
      </c>
      <c r="O15" s="321">
        <f t="shared" si="3"/>
        <v>0.129692832764505</v>
      </c>
    </row>
    <row r="16" ht="17.25" customHeight="true" spans="1:15">
      <c r="A16" s="130" t="s">
        <v>36</v>
      </c>
      <c r="B16" s="274">
        <v>1600</v>
      </c>
      <c r="C16" s="274">
        <v>1600</v>
      </c>
      <c r="D16" s="274">
        <v>2045</v>
      </c>
      <c r="E16" s="312">
        <f t="shared" si="0"/>
        <v>1.278125</v>
      </c>
      <c r="F16" s="127">
        <v>1583</v>
      </c>
      <c r="G16" s="312">
        <f t="shared" si="1"/>
        <v>0.291850915982312</v>
      </c>
      <c r="H16" s="313">
        <v>2010109</v>
      </c>
      <c r="I16" s="313" t="s">
        <v>37</v>
      </c>
      <c r="J16" s="274">
        <v>189167</v>
      </c>
      <c r="K16" s="274">
        <v>98193</v>
      </c>
      <c r="L16" s="274">
        <v>133154</v>
      </c>
      <c r="M16" s="321">
        <f t="shared" si="2"/>
        <v>1.35604370983675</v>
      </c>
      <c r="N16" s="294">
        <v>191821</v>
      </c>
      <c r="O16" s="321">
        <f t="shared" si="3"/>
        <v>-0.30584242601175</v>
      </c>
    </row>
    <row r="17" ht="17.25" customHeight="true" spans="1:15">
      <c r="A17" s="125" t="s">
        <v>38</v>
      </c>
      <c r="B17" s="121">
        <f>SUM(B18:B23)</f>
        <v>24800</v>
      </c>
      <c r="C17" s="121">
        <f>SUM(C18:C23)</f>
        <v>24800</v>
      </c>
      <c r="D17" s="121">
        <f>SUM(D18:D23)</f>
        <v>24951</v>
      </c>
      <c r="E17" s="310">
        <f t="shared" si="0"/>
        <v>1.00608870967742</v>
      </c>
      <c r="F17" s="121">
        <f>SUM(F18:F23)</f>
        <v>23655</v>
      </c>
      <c r="G17" s="310">
        <f t="shared" si="1"/>
        <v>0.0547875713379835</v>
      </c>
      <c r="H17" s="313">
        <v>2010150</v>
      </c>
      <c r="I17" s="313" t="s">
        <v>39</v>
      </c>
      <c r="J17" s="274">
        <v>27816</v>
      </c>
      <c r="K17" s="274">
        <v>23683</v>
      </c>
      <c r="L17" s="274">
        <v>22743</v>
      </c>
      <c r="M17" s="321">
        <f t="shared" si="2"/>
        <v>0.960309082464215</v>
      </c>
      <c r="N17" s="294">
        <v>18278</v>
      </c>
      <c r="O17" s="321">
        <f t="shared" si="3"/>
        <v>0.244282744282744</v>
      </c>
    </row>
    <row r="18" ht="17.25" customHeight="true" spans="1:15">
      <c r="A18" s="130" t="s">
        <v>40</v>
      </c>
      <c r="B18" s="274">
        <v>1000</v>
      </c>
      <c r="C18" s="274">
        <v>1000</v>
      </c>
      <c r="D18" s="274">
        <v>2787</v>
      </c>
      <c r="E18" s="312">
        <f t="shared" si="0"/>
        <v>2.787</v>
      </c>
      <c r="F18" s="127">
        <v>908</v>
      </c>
      <c r="G18" s="312">
        <f t="shared" si="1"/>
        <v>2.06938325991189</v>
      </c>
      <c r="H18" s="313">
        <v>2010199</v>
      </c>
      <c r="I18" s="313" t="s">
        <v>41</v>
      </c>
      <c r="J18" s="274">
        <v>4194</v>
      </c>
      <c r="K18" s="274">
        <v>2450</v>
      </c>
      <c r="L18" s="274">
        <v>1342</v>
      </c>
      <c r="M18" s="321">
        <f t="shared" si="2"/>
        <v>0.547755102040816</v>
      </c>
      <c r="N18" s="294">
        <v>1371</v>
      </c>
      <c r="O18" s="321">
        <f t="shared" si="3"/>
        <v>-0.0211524434719184</v>
      </c>
    </row>
    <row r="19" ht="17.25" customHeight="true" spans="1:15">
      <c r="A19" s="130" t="s">
        <v>42</v>
      </c>
      <c r="B19" s="274">
        <v>300</v>
      </c>
      <c r="C19" s="274">
        <v>300</v>
      </c>
      <c r="D19" s="274">
        <v>700</v>
      </c>
      <c r="E19" s="312">
        <f t="shared" si="0"/>
        <v>2.33333333333333</v>
      </c>
      <c r="F19" s="127">
        <v>2834</v>
      </c>
      <c r="G19" s="312">
        <f t="shared" si="1"/>
        <v>-0.752999294283698</v>
      </c>
      <c r="H19" s="313">
        <v>20102</v>
      </c>
      <c r="I19" s="313" t="s">
        <v>43</v>
      </c>
      <c r="J19" s="274">
        <v>728</v>
      </c>
      <c r="K19" s="274">
        <v>714</v>
      </c>
      <c r="L19" s="274">
        <v>3237</v>
      </c>
      <c r="M19" s="321">
        <f t="shared" si="2"/>
        <v>4.53361344537815</v>
      </c>
      <c r="N19" s="294">
        <v>211</v>
      </c>
      <c r="O19" s="321">
        <f t="shared" si="3"/>
        <v>14.3412322274882</v>
      </c>
    </row>
    <row r="20" ht="17.25" customHeight="true" spans="1:15">
      <c r="A20" s="293" t="s">
        <v>44</v>
      </c>
      <c r="B20" s="274">
        <v>0</v>
      </c>
      <c r="C20" s="274">
        <v>0</v>
      </c>
      <c r="D20" s="274">
        <v>3978</v>
      </c>
      <c r="E20" s="315" t="s">
        <v>20</v>
      </c>
      <c r="F20" s="316">
        <v>2953</v>
      </c>
      <c r="G20" s="312">
        <f t="shared" si="1"/>
        <v>0.347104639349814</v>
      </c>
      <c r="H20" s="313">
        <v>2010201</v>
      </c>
      <c r="I20" s="313" t="s">
        <v>45</v>
      </c>
      <c r="J20" s="274">
        <v>0</v>
      </c>
      <c r="K20" s="274">
        <v>0</v>
      </c>
      <c r="L20" s="274">
        <v>0</v>
      </c>
      <c r="M20" s="321" t="str">
        <f t="shared" si="2"/>
        <v/>
      </c>
      <c r="N20" s="294">
        <v>0</v>
      </c>
      <c r="O20" s="321" t="str">
        <f t="shared" si="3"/>
        <v/>
      </c>
    </row>
    <row r="21" ht="17.25" customHeight="true" spans="1:15">
      <c r="A21" s="130" t="s">
        <v>46</v>
      </c>
      <c r="B21" s="274">
        <v>6000</v>
      </c>
      <c r="C21" s="274">
        <v>6000</v>
      </c>
      <c r="D21" s="274">
        <v>12097</v>
      </c>
      <c r="E21" s="312">
        <f t="shared" si="0"/>
        <v>2.01616666666667</v>
      </c>
      <c r="F21" s="317">
        <v>12702</v>
      </c>
      <c r="G21" s="318">
        <f t="shared" si="1"/>
        <v>-0.0476302944418202</v>
      </c>
      <c r="H21" s="313">
        <v>2010202</v>
      </c>
      <c r="I21" s="313" t="s">
        <v>47</v>
      </c>
      <c r="J21" s="296">
        <v>0</v>
      </c>
      <c r="K21" s="296">
        <v>0</v>
      </c>
      <c r="L21" s="296">
        <v>0</v>
      </c>
      <c r="M21" s="321"/>
      <c r="N21" s="296">
        <v>0</v>
      </c>
      <c r="O21" s="321"/>
    </row>
    <row r="22" ht="17.25" customHeight="true" spans="1:15">
      <c r="A22" s="130" t="s">
        <v>48</v>
      </c>
      <c r="B22" s="274">
        <v>1000</v>
      </c>
      <c r="C22" s="274">
        <v>1000</v>
      </c>
      <c r="D22" s="274">
        <v>2049</v>
      </c>
      <c r="E22" s="312">
        <f t="shared" si="0"/>
        <v>2.049</v>
      </c>
      <c r="F22" s="319">
        <v>1528</v>
      </c>
      <c r="G22" s="312">
        <f t="shared" si="1"/>
        <v>0.340968586387435</v>
      </c>
      <c r="H22" s="313">
        <v>2010203</v>
      </c>
      <c r="I22" s="313" t="s">
        <v>49</v>
      </c>
      <c r="J22" s="296">
        <v>0</v>
      </c>
      <c r="K22" s="296">
        <v>0</v>
      </c>
      <c r="L22" s="296">
        <v>0</v>
      </c>
      <c r="M22" s="321"/>
      <c r="N22" s="296">
        <v>0</v>
      </c>
      <c r="O22" s="321"/>
    </row>
    <row r="23" ht="17.25" customHeight="true" spans="1:15">
      <c r="A23" s="130" t="s">
        <v>50</v>
      </c>
      <c r="B23" s="274">
        <v>16500</v>
      </c>
      <c r="C23" s="274">
        <v>16500</v>
      </c>
      <c r="D23" s="274">
        <v>3340</v>
      </c>
      <c r="E23" s="312">
        <f t="shared" si="0"/>
        <v>0.202424242424242</v>
      </c>
      <c r="F23" s="127">
        <v>2730</v>
      </c>
      <c r="G23" s="312">
        <f t="shared" si="1"/>
        <v>0.223443223443224</v>
      </c>
      <c r="H23" s="313">
        <v>2010204</v>
      </c>
      <c r="I23" s="313" t="s">
        <v>51</v>
      </c>
      <c r="J23" s="294">
        <v>0</v>
      </c>
      <c r="K23" s="294">
        <v>0</v>
      </c>
      <c r="L23" s="294">
        <v>0</v>
      </c>
      <c r="M23" s="321"/>
      <c r="N23" s="294">
        <v>0</v>
      </c>
      <c r="O23" s="321"/>
    </row>
    <row r="24" ht="17.25" customHeight="true" spans="1:15">
      <c r="A24" s="130"/>
      <c r="B24" s="294"/>
      <c r="C24" s="294"/>
      <c r="D24" s="294"/>
      <c r="E24" s="320"/>
      <c r="F24" s="294"/>
      <c r="G24" s="320"/>
      <c r="H24" s="313">
        <v>2010205</v>
      </c>
      <c r="I24" s="313" t="s">
        <v>52</v>
      </c>
      <c r="J24" s="274">
        <v>55679</v>
      </c>
      <c r="K24" s="274">
        <v>66239</v>
      </c>
      <c r="L24" s="274">
        <v>61873</v>
      </c>
      <c r="M24" s="321">
        <f>IF(ISERROR(L24/K24),"",(L24/K24))</f>
        <v>0.934087169190356</v>
      </c>
      <c r="N24" s="294">
        <v>41726</v>
      </c>
      <c r="O24" s="321">
        <f>IF(ISERROR(L24/N24-1),"",(L24/N24-1))</f>
        <v>0.482840435220246</v>
      </c>
    </row>
    <row r="25" ht="17.25" customHeight="true" spans="1:15">
      <c r="A25" s="295"/>
      <c r="B25" s="296"/>
      <c r="C25" s="296"/>
      <c r="D25" s="296"/>
      <c r="E25" s="321"/>
      <c r="F25" s="296"/>
      <c r="G25" s="321"/>
      <c r="H25" s="313">
        <v>2010206</v>
      </c>
      <c r="I25" s="313" t="s">
        <v>53</v>
      </c>
      <c r="J25" s="294">
        <v>0</v>
      </c>
      <c r="K25" s="294">
        <v>0</v>
      </c>
      <c r="L25" s="294">
        <v>0</v>
      </c>
      <c r="M25" s="321"/>
      <c r="N25" s="294">
        <v>0</v>
      </c>
      <c r="O25" s="321" t="str">
        <f>IF(ISERROR(L25/N25-1),"",(L25/N25-1))</f>
        <v/>
      </c>
    </row>
    <row r="26" ht="17.25" customHeight="true" spans="1:15">
      <c r="A26" s="295"/>
      <c r="B26" s="296"/>
      <c r="C26" s="296"/>
      <c r="D26" s="296"/>
      <c r="E26" s="321"/>
      <c r="F26" s="296"/>
      <c r="G26" s="321"/>
      <c r="H26" s="313"/>
      <c r="I26" s="313" t="s">
        <v>54</v>
      </c>
      <c r="J26" s="274">
        <v>15741</v>
      </c>
      <c r="K26" s="274">
        <v>14097</v>
      </c>
      <c r="L26" s="274">
        <v>13424</v>
      </c>
      <c r="M26" s="321">
        <f>IF(ISERROR(L26/K26),"",(L26/K26))</f>
        <v>0.952259345960133</v>
      </c>
      <c r="N26" s="294">
        <v>11530</v>
      </c>
      <c r="O26" s="321">
        <f>IF(ISERROR(L26/N26-1),"",(L26/N26-1))</f>
        <v>0.164267129228101</v>
      </c>
    </row>
    <row r="27" ht="17.25" customHeight="true" spans="1:15">
      <c r="A27" s="130"/>
      <c r="B27" s="297"/>
      <c r="C27" s="297"/>
      <c r="D27" s="298"/>
      <c r="E27" s="320"/>
      <c r="F27" s="298"/>
      <c r="G27" s="320"/>
      <c r="H27" s="313">
        <v>2010299</v>
      </c>
      <c r="I27" s="313" t="s">
        <v>55</v>
      </c>
      <c r="J27" s="274">
        <v>29065</v>
      </c>
      <c r="K27" s="274">
        <v>-38544</v>
      </c>
      <c r="L27" s="274">
        <v>-48978</v>
      </c>
      <c r="M27" s="321">
        <f>IF(ISERROR(L27/K27),"",(L27/K27))</f>
        <v>1.27070361145704</v>
      </c>
      <c r="N27" s="294">
        <v>1744</v>
      </c>
      <c r="O27" s="335" t="s">
        <v>20</v>
      </c>
    </row>
    <row r="28" ht="17.25" customHeight="true" spans="1:15">
      <c r="A28" s="295"/>
      <c r="B28" s="296"/>
      <c r="C28" s="296"/>
      <c r="D28" s="296"/>
      <c r="E28" s="320"/>
      <c r="F28" s="296"/>
      <c r="G28" s="321"/>
      <c r="H28" s="313">
        <v>20103</v>
      </c>
      <c r="I28" s="313" t="s">
        <v>56</v>
      </c>
      <c r="J28" s="294">
        <v>0</v>
      </c>
      <c r="K28" s="294">
        <v>568</v>
      </c>
      <c r="L28" s="294">
        <v>568</v>
      </c>
      <c r="M28" s="321"/>
      <c r="N28" s="294">
        <v>0</v>
      </c>
      <c r="O28" s="321"/>
    </row>
    <row r="29" ht="17.25" customHeight="true" spans="1:15">
      <c r="A29" s="295"/>
      <c r="B29" s="296"/>
      <c r="C29" s="296"/>
      <c r="D29" s="296"/>
      <c r="E29" s="321"/>
      <c r="F29" s="296"/>
      <c r="G29" s="321"/>
      <c r="H29" s="313">
        <v>2010301</v>
      </c>
      <c r="I29" s="313" t="s">
        <v>57</v>
      </c>
      <c r="J29" s="294">
        <v>0</v>
      </c>
      <c r="K29" s="294">
        <v>0</v>
      </c>
      <c r="L29" s="294">
        <v>0</v>
      </c>
      <c r="M29" s="321"/>
      <c r="N29" s="294">
        <v>0</v>
      </c>
      <c r="O29" s="321"/>
    </row>
    <row r="30" ht="17.25" customHeight="true" spans="1:15">
      <c r="A30" s="299" t="s">
        <v>58</v>
      </c>
      <c r="B30" s="300">
        <v>337904</v>
      </c>
      <c r="C30" s="300">
        <v>67904</v>
      </c>
      <c r="D30" s="274">
        <v>156699</v>
      </c>
      <c r="E30" s="312">
        <f>D30/C30</f>
        <v>2.30765492459943</v>
      </c>
      <c r="F30" s="300">
        <v>297994</v>
      </c>
      <c r="G30" s="312">
        <f>+D30/F30-1</f>
        <v>-0.474153842023665</v>
      </c>
      <c r="H30" s="321"/>
      <c r="I30" s="325" t="s">
        <v>59</v>
      </c>
      <c r="J30" s="300">
        <v>42000</v>
      </c>
      <c r="K30" s="300">
        <v>42000</v>
      </c>
      <c r="L30" s="326">
        <v>41460</v>
      </c>
      <c r="M30" s="312">
        <f>+L30/K30</f>
        <v>0.987142857142857</v>
      </c>
      <c r="N30" s="326">
        <v>33993</v>
      </c>
      <c r="O30" s="314">
        <f>+L30/N30-1</f>
        <v>0.219662871767717</v>
      </c>
    </row>
    <row r="31" ht="17.25" customHeight="true" spans="1:15">
      <c r="A31" s="299" t="s">
        <v>60</v>
      </c>
      <c r="B31" s="300">
        <v>152321</v>
      </c>
      <c r="C31" s="274">
        <v>190584</v>
      </c>
      <c r="D31" s="274">
        <v>190584</v>
      </c>
      <c r="E31" s="312">
        <f>D31/C31</f>
        <v>1</v>
      </c>
      <c r="F31" s="300">
        <v>145848</v>
      </c>
      <c r="G31" s="312">
        <f>+D31/F31-1</f>
        <v>0.306730294553234</v>
      </c>
      <c r="H31" s="321"/>
      <c r="I31" s="327" t="s">
        <v>61</v>
      </c>
      <c r="J31" s="300">
        <v>0</v>
      </c>
      <c r="K31" s="300">
        <v>0</v>
      </c>
      <c r="L31" s="127">
        <v>102879</v>
      </c>
      <c r="M31" s="312"/>
      <c r="N31" s="127">
        <v>103233</v>
      </c>
      <c r="O31" s="314">
        <f t="shared" ref="O31" si="4">+L31/N31-1</f>
        <v>-0.00342913603208272</v>
      </c>
    </row>
    <row r="32" ht="17.25" customHeight="true" spans="1:15">
      <c r="A32" s="299" t="s">
        <v>62</v>
      </c>
      <c r="B32" s="300">
        <v>12113</v>
      </c>
      <c r="C32" s="274">
        <v>13449</v>
      </c>
      <c r="D32" s="274">
        <v>13449</v>
      </c>
      <c r="E32" s="312">
        <f>D32/C32</f>
        <v>1</v>
      </c>
      <c r="F32" s="300">
        <v>53500</v>
      </c>
      <c r="G32" s="312">
        <f>+D32/F32-1</f>
        <v>-0.748616822429907</v>
      </c>
      <c r="H32" s="321"/>
      <c r="I32" s="328" t="s">
        <v>63</v>
      </c>
      <c r="J32" s="300">
        <v>0</v>
      </c>
      <c r="K32" s="300">
        <v>0</v>
      </c>
      <c r="L32" s="127">
        <v>0</v>
      </c>
      <c r="M32" s="312"/>
      <c r="N32" s="127">
        <v>0</v>
      </c>
      <c r="O32" s="314"/>
    </row>
    <row r="33" ht="17.25" customHeight="true" spans="1:15">
      <c r="A33" s="299" t="s">
        <v>64</v>
      </c>
      <c r="B33" s="300"/>
      <c r="C33" s="274">
        <v>40500</v>
      </c>
      <c r="D33" s="274">
        <v>40500</v>
      </c>
      <c r="E33" s="312">
        <f>D33/C33</f>
        <v>1</v>
      </c>
      <c r="F33" s="322" t="s">
        <v>20</v>
      </c>
      <c r="G33" s="315" t="s">
        <v>20</v>
      </c>
      <c r="H33" s="321"/>
      <c r="I33" s="328"/>
      <c r="J33" s="300"/>
      <c r="K33" s="300"/>
      <c r="L33" s="127"/>
      <c r="M33" s="312"/>
      <c r="N33" s="127"/>
      <c r="O33" s="314"/>
    </row>
    <row r="34" ht="17.25" customHeight="true" spans="1:15">
      <c r="A34" s="299" t="s">
        <v>65</v>
      </c>
      <c r="B34" s="301">
        <v>2322</v>
      </c>
      <c r="C34" s="274">
        <v>2322</v>
      </c>
      <c r="D34" s="274">
        <v>2322</v>
      </c>
      <c r="E34" s="312">
        <f>D34/C34</f>
        <v>1</v>
      </c>
      <c r="F34" s="127" t="s">
        <v>20</v>
      </c>
      <c r="G34" s="315" t="s">
        <v>20</v>
      </c>
      <c r="H34" s="321"/>
      <c r="I34" s="329" t="s">
        <v>66</v>
      </c>
      <c r="J34" s="300"/>
      <c r="K34" s="300"/>
      <c r="L34" s="127">
        <v>1215</v>
      </c>
      <c r="M34" s="312"/>
      <c r="N34" s="127">
        <v>2322</v>
      </c>
      <c r="O34" s="314"/>
    </row>
    <row r="35" ht="17.25" customHeight="true" spans="1:15">
      <c r="A35" s="302"/>
      <c r="B35" s="303"/>
      <c r="C35" s="303"/>
      <c r="D35" s="303"/>
      <c r="E35" s="314"/>
      <c r="F35" s="303"/>
      <c r="G35" s="315" t="s">
        <v>20</v>
      </c>
      <c r="H35" s="321"/>
      <c r="I35" s="329" t="s">
        <v>67</v>
      </c>
      <c r="J35" s="300"/>
      <c r="K35" s="300"/>
      <c r="L35" s="127">
        <v>0</v>
      </c>
      <c r="M35" s="336"/>
      <c r="N35" s="127">
        <v>0</v>
      </c>
      <c r="O35" s="314"/>
    </row>
    <row r="36" spans="1:15">
      <c r="A36" s="337" t="s">
        <v>68</v>
      </c>
      <c r="B36" s="305">
        <f>+B5+B30+B31+B32+B34</f>
        <v>843560</v>
      </c>
      <c r="C36" s="305">
        <f>+C5+C30+C31+C32+C34+C33</f>
        <v>653659</v>
      </c>
      <c r="D36" s="305">
        <f>+D5+D30+D31+D32+D33+D34</f>
        <v>742994</v>
      </c>
      <c r="E36" s="310">
        <f>+D36/C36</f>
        <v>1.13666911952562</v>
      </c>
      <c r="F36" s="305">
        <f>SUM(F5+F30+F31+F32)</f>
        <v>820188</v>
      </c>
      <c r="G36" s="310">
        <f>+D36/F36-1</f>
        <v>-0.0941174462440318</v>
      </c>
      <c r="H36" s="323"/>
      <c r="I36" s="304" t="s">
        <v>69</v>
      </c>
      <c r="J36" s="330">
        <f t="shared" ref="J36:N36" si="5">+J5++J30+J31+J32+J34</f>
        <v>843560</v>
      </c>
      <c r="K36" s="330">
        <f t="shared" si="5"/>
        <v>653659</v>
      </c>
      <c r="L36" s="330">
        <f t="shared" si="5"/>
        <v>742994</v>
      </c>
      <c r="M36" s="310">
        <f>+L36/K36</f>
        <v>1.13666911952562</v>
      </c>
      <c r="N36" s="330">
        <v>820188</v>
      </c>
      <c r="O36" s="334">
        <f>+L36/N36-1</f>
        <v>-0.0941174462440318</v>
      </c>
    </row>
  </sheetData>
  <mergeCells count="1">
    <mergeCell ref="A2:O2"/>
  </mergeCells>
  <printOptions horizontalCentered="true"/>
  <pageMargins left="0.0388888888888889" right="0.0784722222222222" top="0.590277777777778" bottom="0.393055555555556" header="0.511805555555556" footer="0.156944444444444"/>
  <pageSetup paperSize="9" scale="70" orientation="landscape"/>
  <headerFooter alignWithMargins="0">
    <oddFooter>&amp;C第 &amp;P 页 &amp;R&amp;A</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20"/>
  <sheetViews>
    <sheetView showGridLines="0" showZeros="0" workbookViewId="0">
      <selection activeCell="A2" sqref="A2:G2"/>
    </sheetView>
  </sheetViews>
  <sheetFormatPr defaultColWidth="9.125" defaultRowHeight="15.75"/>
  <cols>
    <col min="1" max="1" width="33.75" style="57" customWidth="true"/>
    <col min="2" max="3" width="13.5" style="57" customWidth="true"/>
    <col min="4" max="7" width="13.5" style="58" customWidth="true"/>
    <col min="8" max="248" width="9.125" style="58"/>
    <col min="249" max="249" width="25.75" style="58" customWidth="true"/>
    <col min="250" max="250" width="9.125" style="58" hidden="true" customWidth="true"/>
    <col min="251" max="252" width="16.75" style="58" customWidth="true"/>
    <col min="253" max="253" width="25.125" style="58" customWidth="true"/>
    <col min="254" max="254" width="9.125" style="58" hidden="true" customWidth="true"/>
    <col min="255" max="256" width="16.875" style="58" customWidth="true"/>
    <col min="257" max="259" width="9.125" style="58" hidden="true" customWidth="true"/>
    <col min="260" max="504" width="9.125" style="58"/>
    <col min="505" max="505" width="25.75" style="58" customWidth="true"/>
    <col min="506" max="506" width="9.125" style="58" hidden="true" customWidth="true"/>
    <col min="507" max="508" width="16.75" style="58" customWidth="true"/>
    <col min="509" max="509" width="25.125" style="58" customWidth="true"/>
    <col min="510" max="510" width="9.125" style="58" hidden="true" customWidth="true"/>
    <col min="511" max="512" width="16.875" style="58" customWidth="true"/>
    <col min="513" max="515" width="9.125" style="58" hidden="true" customWidth="true"/>
    <col min="516" max="760" width="9.125" style="58"/>
    <col min="761" max="761" width="25.75" style="58" customWidth="true"/>
    <col min="762" max="762" width="9.125" style="58" hidden="true" customWidth="true"/>
    <col min="763" max="764" width="16.75" style="58" customWidth="true"/>
    <col min="765" max="765" width="25.125" style="58" customWidth="true"/>
    <col min="766" max="766" width="9.125" style="58" hidden="true" customWidth="true"/>
    <col min="767" max="768" width="16.875" style="58" customWidth="true"/>
    <col min="769" max="771" width="9.125" style="58" hidden="true" customWidth="true"/>
    <col min="772" max="1016" width="9.125" style="58"/>
    <col min="1017" max="1017" width="25.75" style="58" customWidth="true"/>
    <col min="1018" max="1018" width="9.125" style="58" hidden="true" customWidth="true"/>
    <col min="1019" max="1020" width="16.75" style="58" customWidth="true"/>
    <col min="1021" max="1021" width="25.125" style="58" customWidth="true"/>
    <col min="1022" max="1022" width="9.125" style="58" hidden="true" customWidth="true"/>
    <col min="1023" max="1024" width="16.875" style="58" customWidth="true"/>
    <col min="1025" max="1027" width="9.125" style="58" hidden="true" customWidth="true"/>
    <col min="1028" max="1272" width="9.125" style="58"/>
    <col min="1273" max="1273" width="25.75" style="58" customWidth="true"/>
    <col min="1274" max="1274" width="9.125" style="58" hidden="true" customWidth="true"/>
    <col min="1275" max="1276" width="16.75" style="58" customWidth="true"/>
    <col min="1277" max="1277" width="25.125" style="58" customWidth="true"/>
    <col min="1278" max="1278" width="9.125" style="58" hidden="true" customWidth="true"/>
    <col min="1279" max="1280" width="16.875" style="58" customWidth="true"/>
    <col min="1281" max="1283" width="9.125" style="58" hidden="true" customWidth="true"/>
    <col min="1284" max="1528" width="9.125" style="58"/>
    <col min="1529" max="1529" width="25.75" style="58" customWidth="true"/>
    <col min="1530" max="1530" width="9.125" style="58" hidden="true" customWidth="true"/>
    <col min="1531" max="1532" width="16.75" style="58" customWidth="true"/>
    <col min="1533" max="1533" width="25.125" style="58" customWidth="true"/>
    <col min="1534" max="1534" width="9.125" style="58" hidden="true" customWidth="true"/>
    <col min="1535" max="1536" width="16.875" style="58" customWidth="true"/>
    <col min="1537" max="1539" width="9.125" style="58" hidden="true" customWidth="true"/>
    <col min="1540" max="1784" width="9.125" style="58"/>
    <col min="1785" max="1785" width="25.75" style="58" customWidth="true"/>
    <col min="1786" max="1786" width="9.125" style="58" hidden="true" customWidth="true"/>
    <col min="1787" max="1788" width="16.75" style="58" customWidth="true"/>
    <col min="1789" max="1789" width="25.125" style="58" customWidth="true"/>
    <col min="1790" max="1790" width="9.125" style="58" hidden="true" customWidth="true"/>
    <col min="1791" max="1792" width="16.875" style="58" customWidth="true"/>
    <col min="1793" max="1795" width="9.125" style="58" hidden="true" customWidth="true"/>
    <col min="1796" max="2040" width="9.125" style="58"/>
    <col min="2041" max="2041" width="25.75" style="58" customWidth="true"/>
    <col min="2042" max="2042" width="9.125" style="58" hidden="true" customWidth="true"/>
    <col min="2043" max="2044" width="16.75" style="58" customWidth="true"/>
    <col min="2045" max="2045" width="25.125" style="58" customWidth="true"/>
    <col min="2046" max="2046" width="9.125" style="58" hidden="true" customWidth="true"/>
    <col min="2047" max="2048" width="16.875" style="58" customWidth="true"/>
    <col min="2049" max="2051" width="9.125" style="58" hidden="true" customWidth="true"/>
    <col min="2052" max="2296" width="9.125" style="58"/>
    <col min="2297" max="2297" width="25.75" style="58" customWidth="true"/>
    <col min="2298" max="2298" width="9.125" style="58" hidden="true" customWidth="true"/>
    <col min="2299" max="2300" width="16.75" style="58" customWidth="true"/>
    <col min="2301" max="2301" width="25.125" style="58" customWidth="true"/>
    <col min="2302" max="2302" width="9.125" style="58" hidden="true" customWidth="true"/>
    <col min="2303" max="2304" width="16.875" style="58" customWidth="true"/>
    <col min="2305" max="2307" width="9.125" style="58" hidden="true" customWidth="true"/>
    <col min="2308" max="2552" width="9.125" style="58"/>
    <col min="2553" max="2553" width="25.75" style="58" customWidth="true"/>
    <col min="2554" max="2554" width="9.125" style="58" hidden="true" customWidth="true"/>
    <col min="2555" max="2556" width="16.75" style="58" customWidth="true"/>
    <col min="2557" max="2557" width="25.125" style="58" customWidth="true"/>
    <col min="2558" max="2558" width="9.125" style="58" hidden="true" customWidth="true"/>
    <col min="2559" max="2560" width="16.875" style="58" customWidth="true"/>
    <col min="2561" max="2563" width="9.125" style="58" hidden="true" customWidth="true"/>
    <col min="2564" max="2808" width="9.125" style="58"/>
    <col min="2809" max="2809" width="25.75" style="58" customWidth="true"/>
    <col min="2810" max="2810" width="9.125" style="58" hidden="true" customWidth="true"/>
    <col min="2811" max="2812" width="16.75" style="58" customWidth="true"/>
    <col min="2813" max="2813" width="25.125" style="58" customWidth="true"/>
    <col min="2814" max="2814" width="9.125" style="58" hidden="true" customWidth="true"/>
    <col min="2815" max="2816" width="16.875" style="58" customWidth="true"/>
    <col min="2817" max="2819" width="9.125" style="58" hidden="true" customWidth="true"/>
    <col min="2820" max="3064" width="9.125" style="58"/>
    <col min="3065" max="3065" width="25.75" style="58" customWidth="true"/>
    <col min="3066" max="3066" width="9.125" style="58" hidden="true" customWidth="true"/>
    <col min="3067" max="3068" width="16.75" style="58" customWidth="true"/>
    <col min="3069" max="3069" width="25.125" style="58" customWidth="true"/>
    <col min="3070" max="3070" width="9.125" style="58" hidden="true" customWidth="true"/>
    <col min="3071" max="3072" width="16.875" style="58" customWidth="true"/>
    <col min="3073" max="3075" width="9.125" style="58" hidden="true" customWidth="true"/>
    <col min="3076" max="3320" width="9.125" style="58"/>
    <col min="3321" max="3321" width="25.75" style="58" customWidth="true"/>
    <col min="3322" max="3322" width="9.125" style="58" hidden="true" customWidth="true"/>
    <col min="3323" max="3324" width="16.75" style="58" customWidth="true"/>
    <col min="3325" max="3325" width="25.125" style="58" customWidth="true"/>
    <col min="3326" max="3326" width="9.125" style="58" hidden="true" customWidth="true"/>
    <col min="3327" max="3328" width="16.875" style="58" customWidth="true"/>
    <col min="3329" max="3331" width="9.125" style="58" hidden="true" customWidth="true"/>
    <col min="3332" max="3576" width="9.125" style="58"/>
    <col min="3577" max="3577" width="25.75" style="58" customWidth="true"/>
    <col min="3578" max="3578" width="9.125" style="58" hidden="true" customWidth="true"/>
    <col min="3579" max="3580" width="16.75" style="58" customWidth="true"/>
    <col min="3581" max="3581" width="25.125" style="58" customWidth="true"/>
    <col min="3582" max="3582" width="9.125" style="58" hidden="true" customWidth="true"/>
    <col min="3583" max="3584" width="16.875" style="58" customWidth="true"/>
    <col min="3585" max="3587" width="9.125" style="58" hidden="true" customWidth="true"/>
    <col min="3588" max="3832" width="9.125" style="58"/>
    <col min="3833" max="3833" width="25.75" style="58" customWidth="true"/>
    <col min="3834" max="3834" width="9.125" style="58" hidden="true" customWidth="true"/>
    <col min="3835" max="3836" width="16.75" style="58" customWidth="true"/>
    <col min="3837" max="3837" width="25.125" style="58" customWidth="true"/>
    <col min="3838" max="3838" width="9.125" style="58" hidden="true" customWidth="true"/>
    <col min="3839" max="3840" width="16.875" style="58" customWidth="true"/>
    <col min="3841" max="3843" width="9.125" style="58" hidden="true" customWidth="true"/>
    <col min="3844" max="4088" width="9.125" style="58"/>
    <col min="4089" max="4089" width="25.75" style="58" customWidth="true"/>
    <col min="4090" max="4090" width="9.125" style="58" hidden="true" customWidth="true"/>
    <col min="4091" max="4092" width="16.75" style="58" customWidth="true"/>
    <col min="4093" max="4093" width="25.125" style="58" customWidth="true"/>
    <col min="4094" max="4094" width="9.125" style="58" hidden="true" customWidth="true"/>
    <col min="4095" max="4096" width="16.875" style="58" customWidth="true"/>
    <col min="4097" max="4099" width="9.125" style="58" hidden="true" customWidth="true"/>
    <col min="4100" max="4344" width="9.125" style="58"/>
    <col min="4345" max="4345" width="25.75" style="58" customWidth="true"/>
    <col min="4346" max="4346" width="9.125" style="58" hidden="true" customWidth="true"/>
    <col min="4347" max="4348" width="16.75" style="58" customWidth="true"/>
    <col min="4349" max="4349" width="25.125" style="58" customWidth="true"/>
    <col min="4350" max="4350" width="9.125" style="58" hidden="true" customWidth="true"/>
    <col min="4351" max="4352" width="16.875" style="58" customWidth="true"/>
    <col min="4353" max="4355" width="9.125" style="58" hidden="true" customWidth="true"/>
    <col min="4356" max="4600" width="9.125" style="58"/>
    <col min="4601" max="4601" width="25.75" style="58" customWidth="true"/>
    <col min="4602" max="4602" width="9.125" style="58" hidden="true" customWidth="true"/>
    <col min="4603" max="4604" width="16.75" style="58" customWidth="true"/>
    <col min="4605" max="4605" width="25.125" style="58" customWidth="true"/>
    <col min="4606" max="4606" width="9.125" style="58" hidden="true" customWidth="true"/>
    <col min="4607" max="4608" width="16.875" style="58" customWidth="true"/>
    <col min="4609" max="4611" width="9.125" style="58" hidden="true" customWidth="true"/>
    <col min="4612" max="4856" width="9.125" style="58"/>
    <col min="4857" max="4857" width="25.75" style="58" customWidth="true"/>
    <col min="4858" max="4858" width="9.125" style="58" hidden="true" customWidth="true"/>
    <col min="4859" max="4860" width="16.75" style="58" customWidth="true"/>
    <col min="4861" max="4861" width="25.125" style="58" customWidth="true"/>
    <col min="4862" max="4862" width="9.125" style="58" hidden="true" customWidth="true"/>
    <col min="4863" max="4864" width="16.875" style="58" customWidth="true"/>
    <col min="4865" max="4867" width="9.125" style="58" hidden="true" customWidth="true"/>
    <col min="4868" max="5112" width="9.125" style="58"/>
    <col min="5113" max="5113" width="25.75" style="58" customWidth="true"/>
    <col min="5114" max="5114" width="9.125" style="58" hidden="true" customWidth="true"/>
    <col min="5115" max="5116" width="16.75" style="58" customWidth="true"/>
    <col min="5117" max="5117" width="25.125" style="58" customWidth="true"/>
    <col min="5118" max="5118" width="9.125" style="58" hidden="true" customWidth="true"/>
    <col min="5119" max="5120" width="16.875" style="58" customWidth="true"/>
    <col min="5121" max="5123" width="9.125" style="58" hidden="true" customWidth="true"/>
    <col min="5124" max="5368" width="9.125" style="58"/>
    <col min="5369" max="5369" width="25.75" style="58" customWidth="true"/>
    <col min="5370" max="5370" width="9.125" style="58" hidden="true" customWidth="true"/>
    <col min="5371" max="5372" width="16.75" style="58" customWidth="true"/>
    <col min="5373" max="5373" width="25.125" style="58" customWidth="true"/>
    <col min="5374" max="5374" width="9.125" style="58" hidden="true" customWidth="true"/>
    <col min="5375" max="5376" width="16.875" style="58" customWidth="true"/>
    <col min="5377" max="5379" width="9.125" style="58" hidden="true" customWidth="true"/>
    <col min="5380" max="5624" width="9.125" style="58"/>
    <col min="5625" max="5625" width="25.75" style="58" customWidth="true"/>
    <col min="5626" max="5626" width="9.125" style="58" hidden="true" customWidth="true"/>
    <col min="5627" max="5628" width="16.75" style="58" customWidth="true"/>
    <col min="5629" max="5629" width="25.125" style="58" customWidth="true"/>
    <col min="5630" max="5630" width="9.125" style="58" hidden="true" customWidth="true"/>
    <col min="5631" max="5632" width="16.875" style="58" customWidth="true"/>
    <col min="5633" max="5635" width="9.125" style="58" hidden="true" customWidth="true"/>
    <col min="5636" max="5880" width="9.125" style="58"/>
    <col min="5881" max="5881" width="25.75" style="58" customWidth="true"/>
    <col min="5882" max="5882" width="9.125" style="58" hidden="true" customWidth="true"/>
    <col min="5883" max="5884" width="16.75" style="58" customWidth="true"/>
    <col min="5885" max="5885" width="25.125" style="58" customWidth="true"/>
    <col min="5886" max="5886" width="9.125" style="58" hidden="true" customWidth="true"/>
    <col min="5887" max="5888" width="16.875" style="58" customWidth="true"/>
    <col min="5889" max="5891" width="9.125" style="58" hidden="true" customWidth="true"/>
    <col min="5892" max="6136" width="9.125" style="58"/>
    <col min="6137" max="6137" width="25.75" style="58" customWidth="true"/>
    <col min="6138" max="6138" width="9.125" style="58" hidden="true" customWidth="true"/>
    <col min="6139" max="6140" width="16.75" style="58" customWidth="true"/>
    <col min="6141" max="6141" width="25.125" style="58" customWidth="true"/>
    <col min="6142" max="6142" width="9.125" style="58" hidden="true" customWidth="true"/>
    <col min="6143" max="6144" width="16.875" style="58" customWidth="true"/>
    <col min="6145" max="6147" width="9.125" style="58" hidden="true" customWidth="true"/>
    <col min="6148" max="6392" width="9.125" style="58"/>
    <col min="6393" max="6393" width="25.75" style="58" customWidth="true"/>
    <col min="6394" max="6394" width="9.125" style="58" hidden="true" customWidth="true"/>
    <col min="6395" max="6396" width="16.75" style="58" customWidth="true"/>
    <col min="6397" max="6397" width="25.125" style="58" customWidth="true"/>
    <col min="6398" max="6398" width="9.125" style="58" hidden="true" customWidth="true"/>
    <col min="6399" max="6400" width="16.875" style="58" customWidth="true"/>
    <col min="6401" max="6403" width="9.125" style="58" hidden="true" customWidth="true"/>
    <col min="6404" max="6648" width="9.125" style="58"/>
    <col min="6649" max="6649" width="25.75" style="58" customWidth="true"/>
    <col min="6650" max="6650" width="9.125" style="58" hidden="true" customWidth="true"/>
    <col min="6651" max="6652" width="16.75" style="58" customWidth="true"/>
    <col min="6653" max="6653" width="25.125" style="58" customWidth="true"/>
    <col min="6654" max="6654" width="9.125" style="58" hidden="true" customWidth="true"/>
    <col min="6655" max="6656" width="16.875" style="58" customWidth="true"/>
    <col min="6657" max="6659" width="9.125" style="58" hidden="true" customWidth="true"/>
    <col min="6660" max="6904" width="9.125" style="58"/>
    <col min="6905" max="6905" width="25.75" style="58" customWidth="true"/>
    <col min="6906" max="6906" width="9.125" style="58" hidden="true" customWidth="true"/>
    <col min="6907" max="6908" width="16.75" style="58" customWidth="true"/>
    <col min="6909" max="6909" width="25.125" style="58" customWidth="true"/>
    <col min="6910" max="6910" width="9.125" style="58" hidden="true" customWidth="true"/>
    <col min="6911" max="6912" width="16.875" style="58" customWidth="true"/>
    <col min="6913" max="6915" width="9.125" style="58" hidden="true" customWidth="true"/>
    <col min="6916" max="7160" width="9.125" style="58"/>
    <col min="7161" max="7161" width="25.75" style="58" customWidth="true"/>
    <col min="7162" max="7162" width="9.125" style="58" hidden="true" customWidth="true"/>
    <col min="7163" max="7164" width="16.75" style="58" customWidth="true"/>
    <col min="7165" max="7165" width="25.125" style="58" customWidth="true"/>
    <col min="7166" max="7166" width="9.125" style="58" hidden="true" customWidth="true"/>
    <col min="7167" max="7168" width="16.875" style="58" customWidth="true"/>
    <col min="7169" max="7171" width="9.125" style="58" hidden="true" customWidth="true"/>
    <col min="7172" max="7416" width="9.125" style="58"/>
    <col min="7417" max="7417" width="25.75" style="58" customWidth="true"/>
    <col min="7418" max="7418" width="9.125" style="58" hidden="true" customWidth="true"/>
    <col min="7419" max="7420" width="16.75" style="58" customWidth="true"/>
    <col min="7421" max="7421" width="25.125" style="58" customWidth="true"/>
    <col min="7422" max="7422" width="9.125" style="58" hidden="true" customWidth="true"/>
    <col min="7423" max="7424" width="16.875" style="58" customWidth="true"/>
    <col min="7425" max="7427" width="9.125" style="58" hidden="true" customWidth="true"/>
    <col min="7428" max="7672" width="9.125" style="58"/>
    <col min="7673" max="7673" width="25.75" style="58" customWidth="true"/>
    <col min="7674" max="7674" width="9.125" style="58" hidden="true" customWidth="true"/>
    <col min="7675" max="7676" width="16.75" style="58" customWidth="true"/>
    <col min="7677" max="7677" width="25.125" style="58" customWidth="true"/>
    <col min="7678" max="7678" width="9.125" style="58" hidden="true" customWidth="true"/>
    <col min="7679" max="7680" width="16.875" style="58" customWidth="true"/>
    <col min="7681" max="7683" width="9.125" style="58" hidden="true" customWidth="true"/>
    <col min="7684" max="7928" width="9.125" style="58"/>
    <col min="7929" max="7929" width="25.75" style="58" customWidth="true"/>
    <col min="7930" max="7930" width="9.125" style="58" hidden="true" customWidth="true"/>
    <col min="7931" max="7932" width="16.75" style="58" customWidth="true"/>
    <col min="7933" max="7933" width="25.125" style="58" customWidth="true"/>
    <col min="7934" max="7934" width="9.125" style="58" hidden="true" customWidth="true"/>
    <col min="7935" max="7936" width="16.875" style="58" customWidth="true"/>
    <col min="7937" max="7939" width="9.125" style="58" hidden="true" customWidth="true"/>
    <col min="7940" max="8184" width="9.125" style="58"/>
    <col min="8185" max="8185" width="25.75" style="58" customWidth="true"/>
    <col min="8186" max="8186" width="9.125" style="58" hidden="true" customWidth="true"/>
    <col min="8187" max="8188" width="16.75" style="58" customWidth="true"/>
    <col min="8189" max="8189" width="25.125" style="58" customWidth="true"/>
    <col min="8190" max="8190" width="9.125" style="58" hidden="true" customWidth="true"/>
    <col min="8191" max="8192" width="16.875" style="58" customWidth="true"/>
    <col min="8193" max="8195" width="9.125" style="58" hidden="true" customWidth="true"/>
    <col min="8196" max="8440" width="9.125" style="58"/>
    <col min="8441" max="8441" width="25.75" style="58" customWidth="true"/>
    <col min="8442" max="8442" width="9.125" style="58" hidden="true" customWidth="true"/>
    <col min="8443" max="8444" width="16.75" style="58" customWidth="true"/>
    <col min="8445" max="8445" width="25.125" style="58" customWidth="true"/>
    <col min="8446" max="8446" width="9.125" style="58" hidden="true" customWidth="true"/>
    <col min="8447" max="8448" width="16.875" style="58" customWidth="true"/>
    <col min="8449" max="8451" width="9.125" style="58" hidden="true" customWidth="true"/>
    <col min="8452" max="8696" width="9.125" style="58"/>
    <col min="8697" max="8697" width="25.75" style="58" customWidth="true"/>
    <col min="8698" max="8698" width="9.125" style="58" hidden="true" customWidth="true"/>
    <col min="8699" max="8700" width="16.75" style="58" customWidth="true"/>
    <col min="8701" max="8701" width="25.125" style="58" customWidth="true"/>
    <col min="8702" max="8702" width="9.125" style="58" hidden="true" customWidth="true"/>
    <col min="8703" max="8704" width="16.875" style="58" customWidth="true"/>
    <col min="8705" max="8707" width="9.125" style="58" hidden="true" customWidth="true"/>
    <col min="8708" max="8952" width="9.125" style="58"/>
    <col min="8953" max="8953" width="25.75" style="58" customWidth="true"/>
    <col min="8954" max="8954" width="9.125" style="58" hidden="true" customWidth="true"/>
    <col min="8955" max="8956" width="16.75" style="58" customWidth="true"/>
    <col min="8957" max="8957" width="25.125" style="58" customWidth="true"/>
    <col min="8958" max="8958" width="9.125" style="58" hidden="true" customWidth="true"/>
    <col min="8959" max="8960" width="16.875" style="58" customWidth="true"/>
    <col min="8961" max="8963" width="9.125" style="58" hidden="true" customWidth="true"/>
    <col min="8964" max="9208" width="9.125" style="58"/>
    <col min="9209" max="9209" width="25.75" style="58" customWidth="true"/>
    <col min="9210" max="9210" width="9.125" style="58" hidden="true" customWidth="true"/>
    <col min="9211" max="9212" width="16.75" style="58" customWidth="true"/>
    <col min="9213" max="9213" width="25.125" style="58" customWidth="true"/>
    <col min="9214" max="9214" width="9.125" style="58" hidden="true" customWidth="true"/>
    <col min="9215" max="9216" width="16.875" style="58" customWidth="true"/>
    <col min="9217" max="9219" width="9.125" style="58" hidden="true" customWidth="true"/>
    <col min="9220" max="9464" width="9.125" style="58"/>
    <col min="9465" max="9465" width="25.75" style="58" customWidth="true"/>
    <col min="9466" max="9466" width="9.125" style="58" hidden="true" customWidth="true"/>
    <col min="9467" max="9468" width="16.75" style="58" customWidth="true"/>
    <col min="9469" max="9469" width="25.125" style="58" customWidth="true"/>
    <col min="9470" max="9470" width="9.125" style="58" hidden="true" customWidth="true"/>
    <col min="9471" max="9472" width="16.875" style="58" customWidth="true"/>
    <col min="9473" max="9475" width="9.125" style="58" hidden="true" customWidth="true"/>
    <col min="9476" max="9720" width="9.125" style="58"/>
    <col min="9721" max="9721" width="25.75" style="58" customWidth="true"/>
    <col min="9722" max="9722" width="9.125" style="58" hidden="true" customWidth="true"/>
    <col min="9723" max="9724" width="16.75" style="58" customWidth="true"/>
    <col min="9725" max="9725" width="25.125" style="58" customWidth="true"/>
    <col min="9726" max="9726" width="9.125" style="58" hidden="true" customWidth="true"/>
    <col min="9727" max="9728" width="16.875" style="58" customWidth="true"/>
    <col min="9729" max="9731" width="9.125" style="58" hidden="true" customWidth="true"/>
    <col min="9732" max="9976" width="9.125" style="58"/>
    <col min="9977" max="9977" width="25.75" style="58" customWidth="true"/>
    <col min="9978" max="9978" width="9.125" style="58" hidden="true" customWidth="true"/>
    <col min="9979" max="9980" width="16.75" style="58" customWidth="true"/>
    <col min="9981" max="9981" width="25.125" style="58" customWidth="true"/>
    <col min="9982" max="9982" width="9.125" style="58" hidden="true" customWidth="true"/>
    <col min="9983" max="9984" width="16.875" style="58" customWidth="true"/>
    <col min="9985" max="9987" width="9.125" style="58" hidden="true" customWidth="true"/>
    <col min="9988" max="10232" width="9.125" style="58"/>
    <col min="10233" max="10233" width="25.75" style="58" customWidth="true"/>
    <col min="10234" max="10234" width="9.125" style="58" hidden="true" customWidth="true"/>
    <col min="10235" max="10236" width="16.75" style="58" customWidth="true"/>
    <col min="10237" max="10237" width="25.125" style="58" customWidth="true"/>
    <col min="10238" max="10238" width="9.125" style="58" hidden="true" customWidth="true"/>
    <col min="10239" max="10240" width="16.875" style="58" customWidth="true"/>
    <col min="10241" max="10243" width="9.125" style="58" hidden="true" customWidth="true"/>
    <col min="10244" max="10488" width="9.125" style="58"/>
    <col min="10489" max="10489" width="25.75" style="58" customWidth="true"/>
    <col min="10490" max="10490" width="9.125" style="58" hidden="true" customWidth="true"/>
    <col min="10491" max="10492" width="16.75" style="58" customWidth="true"/>
    <col min="10493" max="10493" width="25.125" style="58" customWidth="true"/>
    <col min="10494" max="10494" width="9.125" style="58" hidden="true" customWidth="true"/>
    <col min="10495" max="10496" width="16.875" style="58" customWidth="true"/>
    <col min="10497" max="10499" width="9.125" style="58" hidden="true" customWidth="true"/>
    <col min="10500" max="10744" width="9.125" style="58"/>
    <col min="10745" max="10745" width="25.75" style="58" customWidth="true"/>
    <col min="10746" max="10746" width="9.125" style="58" hidden="true" customWidth="true"/>
    <col min="10747" max="10748" width="16.75" style="58" customWidth="true"/>
    <col min="10749" max="10749" width="25.125" style="58" customWidth="true"/>
    <col min="10750" max="10750" width="9.125" style="58" hidden="true" customWidth="true"/>
    <col min="10751" max="10752" width="16.875" style="58" customWidth="true"/>
    <col min="10753" max="10755" width="9.125" style="58" hidden="true" customWidth="true"/>
    <col min="10756" max="11000" width="9.125" style="58"/>
    <col min="11001" max="11001" width="25.75" style="58" customWidth="true"/>
    <col min="11002" max="11002" width="9.125" style="58" hidden="true" customWidth="true"/>
    <col min="11003" max="11004" width="16.75" style="58" customWidth="true"/>
    <col min="11005" max="11005" width="25.125" style="58" customWidth="true"/>
    <col min="11006" max="11006" width="9.125" style="58" hidden="true" customWidth="true"/>
    <col min="11007" max="11008" width="16.875" style="58" customWidth="true"/>
    <col min="11009" max="11011" width="9.125" style="58" hidden="true" customWidth="true"/>
    <col min="11012" max="11256" width="9.125" style="58"/>
    <col min="11257" max="11257" width="25.75" style="58" customWidth="true"/>
    <col min="11258" max="11258" width="9.125" style="58" hidden="true" customWidth="true"/>
    <col min="11259" max="11260" width="16.75" style="58" customWidth="true"/>
    <col min="11261" max="11261" width="25.125" style="58" customWidth="true"/>
    <col min="11262" max="11262" width="9.125" style="58" hidden="true" customWidth="true"/>
    <col min="11263" max="11264" width="16.875" style="58" customWidth="true"/>
    <col min="11265" max="11267" width="9.125" style="58" hidden="true" customWidth="true"/>
    <col min="11268" max="11512" width="9.125" style="58"/>
    <col min="11513" max="11513" width="25.75" style="58" customWidth="true"/>
    <col min="11514" max="11514" width="9.125" style="58" hidden="true" customWidth="true"/>
    <col min="11515" max="11516" width="16.75" style="58" customWidth="true"/>
    <col min="11517" max="11517" width="25.125" style="58" customWidth="true"/>
    <col min="11518" max="11518" width="9.125" style="58" hidden="true" customWidth="true"/>
    <col min="11519" max="11520" width="16.875" style="58" customWidth="true"/>
    <col min="11521" max="11523" width="9.125" style="58" hidden="true" customWidth="true"/>
    <col min="11524" max="11768" width="9.125" style="58"/>
    <col min="11769" max="11769" width="25.75" style="58" customWidth="true"/>
    <col min="11770" max="11770" width="9.125" style="58" hidden="true" customWidth="true"/>
    <col min="11771" max="11772" width="16.75" style="58" customWidth="true"/>
    <col min="11773" max="11773" width="25.125" style="58" customWidth="true"/>
    <col min="11774" max="11774" width="9.125" style="58" hidden="true" customWidth="true"/>
    <col min="11775" max="11776" width="16.875" style="58" customWidth="true"/>
    <col min="11777" max="11779" width="9.125" style="58" hidden="true" customWidth="true"/>
    <col min="11780" max="12024" width="9.125" style="58"/>
    <col min="12025" max="12025" width="25.75" style="58" customWidth="true"/>
    <col min="12026" max="12026" width="9.125" style="58" hidden="true" customWidth="true"/>
    <col min="12027" max="12028" width="16.75" style="58" customWidth="true"/>
    <col min="12029" max="12029" width="25.125" style="58" customWidth="true"/>
    <col min="12030" max="12030" width="9.125" style="58" hidden="true" customWidth="true"/>
    <col min="12031" max="12032" width="16.875" style="58" customWidth="true"/>
    <col min="12033" max="12035" width="9.125" style="58" hidden="true" customWidth="true"/>
    <col min="12036" max="12280" width="9.125" style="58"/>
    <col min="12281" max="12281" width="25.75" style="58" customWidth="true"/>
    <col min="12282" max="12282" width="9.125" style="58" hidden="true" customWidth="true"/>
    <col min="12283" max="12284" width="16.75" style="58" customWidth="true"/>
    <col min="12285" max="12285" width="25.125" style="58" customWidth="true"/>
    <col min="12286" max="12286" width="9.125" style="58" hidden="true" customWidth="true"/>
    <col min="12287" max="12288" width="16.875" style="58" customWidth="true"/>
    <col min="12289" max="12291" width="9.125" style="58" hidden="true" customWidth="true"/>
    <col min="12292" max="12536" width="9.125" style="58"/>
    <col min="12537" max="12537" width="25.75" style="58" customWidth="true"/>
    <col min="12538" max="12538" width="9.125" style="58" hidden="true" customWidth="true"/>
    <col min="12539" max="12540" width="16.75" style="58" customWidth="true"/>
    <col min="12541" max="12541" width="25.125" style="58" customWidth="true"/>
    <col min="12542" max="12542" width="9.125" style="58" hidden="true" customWidth="true"/>
    <col min="12543" max="12544" width="16.875" style="58" customWidth="true"/>
    <col min="12545" max="12547" width="9.125" style="58" hidden="true" customWidth="true"/>
    <col min="12548" max="12792" width="9.125" style="58"/>
    <col min="12793" max="12793" width="25.75" style="58" customWidth="true"/>
    <col min="12794" max="12794" width="9.125" style="58" hidden="true" customWidth="true"/>
    <col min="12795" max="12796" width="16.75" style="58" customWidth="true"/>
    <col min="12797" max="12797" width="25.125" style="58" customWidth="true"/>
    <col min="12798" max="12798" width="9.125" style="58" hidden="true" customWidth="true"/>
    <col min="12799" max="12800" width="16.875" style="58" customWidth="true"/>
    <col min="12801" max="12803" width="9.125" style="58" hidden="true" customWidth="true"/>
    <col min="12804" max="13048" width="9.125" style="58"/>
    <col min="13049" max="13049" width="25.75" style="58" customWidth="true"/>
    <col min="13050" max="13050" width="9.125" style="58" hidden="true" customWidth="true"/>
    <col min="13051" max="13052" width="16.75" style="58" customWidth="true"/>
    <col min="13053" max="13053" width="25.125" style="58" customWidth="true"/>
    <col min="13054" max="13054" width="9.125" style="58" hidden="true" customWidth="true"/>
    <col min="13055" max="13056" width="16.875" style="58" customWidth="true"/>
    <col min="13057" max="13059" width="9.125" style="58" hidden="true" customWidth="true"/>
    <col min="13060" max="13304" width="9.125" style="58"/>
    <col min="13305" max="13305" width="25.75" style="58" customWidth="true"/>
    <col min="13306" max="13306" width="9.125" style="58" hidden="true" customWidth="true"/>
    <col min="13307" max="13308" width="16.75" style="58" customWidth="true"/>
    <col min="13309" max="13309" width="25.125" style="58" customWidth="true"/>
    <col min="13310" max="13310" width="9.125" style="58" hidden="true" customWidth="true"/>
    <col min="13311" max="13312" width="16.875" style="58" customWidth="true"/>
    <col min="13313" max="13315" width="9.125" style="58" hidden="true" customWidth="true"/>
    <col min="13316" max="13560" width="9.125" style="58"/>
    <col min="13561" max="13561" width="25.75" style="58" customWidth="true"/>
    <col min="13562" max="13562" width="9.125" style="58" hidden="true" customWidth="true"/>
    <col min="13563" max="13564" width="16.75" style="58" customWidth="true"/>
    <col min="13565" max="13565" width="25.125" style="58" customWidth="true"/>
    <col min="13566" max="13566" width="9.125" style="58" hidden="true" customWidth="true"/>
    <col min="13567" max="13568" width="16.875" style="58" customWidth="true"/>
    <col min="13569" max="13571" width="9.125" style="58" hidden="true" customWidth="true"/>
    <col min="13572" max="13816" width="9.125" style="58"/>
    <col min="13817" max="13817" width="25.75" style="58" customWidth="true"/>
    <col min="13818" max="13818" width="9.125" style="58" hidden="true" customWidth="true"/>
    <col min="13819" max="13820" width="16.75" style="58" customWidth="true"/>
    <col min="13821" max="13821" width="25.125" style="58" customWidth="true"/>
    <col min="13822" max="13822" width="9.125" style="58" hidden="true" customWidth="true"/>
    <col min="13823" max="13824" width="16.875" style="58" customWidth="true"/>
    <col min="13825" max="13827" width="9.125" style="58" hidden="true" customWidth="true"/>
    <col min="13828" max="14072" width="9.125" style="58"/>
    <col min="14073" max="14073" width="25.75" style="58" customWidth="true"/>
    <col min="14074" max="14074" width="9.125" style="58" hidden="true" customWidth="true"/>
    <col min="14075" max="14076" width="16.75" style="58" customWidth="true"/>
    <col min="14077" max="14077" width="25.125" style="58" customWidth="true"/>
    <col min="14078" max="14078" width="9.125" style="58" hidden="true" customWidth="true"/>
    <col min="14079" max="14080" width="16.875" style="58" customWidth="true"/>
    <col min="14081" max="14083" width="9.125" style="58" hidden="true" customWidth="true"/>
    <col min="14084" max="14328" width="9.125" style="58"/>
    <col min="14329" max="14329" width="25.75" style="58" customWidth="true"/>
    <col min="14330" max="14330" width="9.125" style="58" hidden="true" customWidth="true"/>
    <col min="14331" max="14332" width="16.75" style="58" customWidth="true"/>
    <col min="14333" max="14333" width="25.125" style="58" customWidth="true"/>
    <col min="14334" max="14334" width="9.125" style="58" hidden="true" customWidth="true"/>
    <col min="14335" max="14336" width="16.875" style="58" customWidth="true"/>
    <col min="14337" max="14339" width="9.125" style="58" hidden="true" customWidth="true"/>
    <col min="14340" max="14584" width="9.125" style="58"/>
    <col min="14585" max="14585" width="25.75" style="58" customWidth="true"/>
    <col min="14586" max="14586" width="9.125" style="58" hidden="true" customWidth="true"/>
    <col min="14587" max="14588" width="16.75" style="58" customWidth="true"/>
    <col min="14589" max="14589" width="25.125" style="58" customWidth="true"/>
    <col min="14590" max="14590" width="9.125" style="58" hidden="true" customWidth="true"/>
    <col min="14591" max="14592" width="16.875" style="58" customWidth="true"/>
    <col min="14593" max="14595" width="9.125" style="58" hidden="true" customWidth="true"/>
    <col min="14596" max="14840" width="9.125" style="58"/>
    <col min="14841" max="14841" width="25.75" style="58" customWidth="true"/>
    <col min="14842" max="14842" width="9.125" style="58" hidden="true" customWidth="true"/>
    <col min="14843" max="14844" width="16.75" style="58" customWidth="true"/>
    <col min="14845" max="14845" width="25.125" style="58" customWidth="true"/>
    <col min="14846" max="14846" width="9.125" style="58" hidden="true" customWidth="true"/>
    <col min="14847" max="14848" width="16.875" style="58" customWidth="true"/>
    <col min="14849" max="14851" width="9.125" style="58" hidden="true" customWidth="true"/>
    <col min="14852" max="15096" width="9.125" style="58"/>
    <col min="15097" max="15097" width="25.75" style="58" customWidth="true"/>
    <col min="15098" max="15098" width="9.125" style="58" hidden="true" customWidth="true"/>
    <col min="15099" max="15100" width="16.75" style="58" customWidth="true"/>
    <col min="15101" max="15101" width="25.125" style="58" customWidth="true"/>
    <col min="15102" max="15102" width="9.125" style="58" hidden="true" customWidth="true"/>
    <col min="15103" max="15104" width="16.875" style="58" customWidth="true"/>
    <col min="15105" max="15107" width="9.125" style="58" hidden="true" customWidth="true"/>
    <col min="15108" max="15352" width="9.125" style="58"/>
    <col min="15353" max="15353" width="25.75" style="58" customWidth="true"/>
    <col min="15354" max="15354" width="9.125" style="58" hidden="true" customWidth="true"/>
    <col min="15355" max="15356" width="16.75" style="58" customWidth="true"/>
    <col min="15357" max="15357" width="25.125" style="58" customWidth="true"/>
    <col min="15358" max="15358" width="9.125" style="58" hidden="true" customWidth="true"/>
    <col min="15359" max="15360" width="16.875" style="58" customWidth="true"/>
    <col min="15361" max="15363" width="9.125" style="58" hidden="true" customWidth="true"/>
    <col min="15364" max="15608" width="9.125" style="58"/>
    <col min="15609" max="15609" width="25.75" style="58" customWidth="true"/>
    <col min="15610" max="15610" width="9.125" style="58" hidden="true" customWidth="true"/>
    <col min="15611" max="15612" width="16.75" style="58" customWidth="true"/>
    <col min="15613" max="15613" width="25.125" style="58" customWidth="true"/>
    <col min="15614" max="15614" width="9.125" style="58" hidden="true" customWidth="true"/>
    <col min="15615" max="15616" width="16.875" style="58" customWidth="true"/>
    <col min="15617" max="15619" width="9.125" style="58" hidden="true" customWidth="true"/>
    <col min="15620" max="15864" width="9.125" style="58"/>
    <col min="15865" max="15865" width="25.75" style="58" customWidth="true"/>
    <col min="15866" max="15866" width="9.125" style="58" hidden="true" customWidth="true"/>
    <col min="15867" max="15868" width="16.75" style="58" customWidth="true"/>
    <col min="15869" max="15869" width="25.125" style="58" customWidth="true"/>
    <col min="15870" max="15870" width="9.125" style="58" hidden="true" customWidth="true"/>
    <col min="15871" max="15872" width="16.875" style="58" customWidth="true"/>
    <col min="15873" max="15875" width="9.125" style="58" hidden="true" customWidth="true"/>
    <col min="15876" max="16120" width="9.125" style="58"/>
    <col min="16121" max="16121" width="25.75" style="58" customWidth="true"/>
    <col min="16122" max="16122" width="9.125" style="58" hidden="true" customWidth="true"/>
    <col min="16123" max="16124" width="16.75" style="58" customWidth="true"/>
    <col min="16125" max="16125" width="25.125" style="58" customWidth="true"/>
    <col min="16126" max="16126" width="9.125" style="58" hidden="true" customWidth="true"/>
    <col min="16127" max="16128" width="16.875" style="58" customWidth="true"/>
    <col min="16129" max="16131" width="9.125" style="58" hidden="true" customWidth="true"/>
    <col min="16132" max="16384" width="9.125" style="58"/>
  </cols>
  <sheetData>
    <row r="1" spans="1:1">
      <c r="A1" s="59" t="s">
        <v>2083</v>
      </c>
    </row>
    <row r="2" s="51" customFormat="true" ht="33.75" customHeight="true" spans="1:7">
      <c r="A2" s="60" t="s">
        <v>2084</v>
      </c>
      <c r="B2" s="60"/>
      <c r="C2" s="60"/>
      <c r="D2" s="60"/>
      <c r="E2" s="60"/>
      <c r="F2" s="60"/>
      <c r="G2" s="60"/>
    </row>
    <row r="3" s="51" customFormat="true" ht="17.1" customHeight="true" spans="1:7">
      <c r="A3" s="61" t="s">
        <v>72</v>
      </c>
      <c r="B3" s="61"/>
      <c r="C3" s="61"/>
      <c r="D3" s="61"/>
      <c r="E3" s="61"/>
      <c r="F3" s="61"/>
      <c r="G3" s="61"/>
    </row>
    <row r="4" s="51" customFormat="true" ht="35.1" customHeight="true" spans="1:7">
      <c r="A4" s="62" t="s">
        <v>1848</v>
      </c>
      <c r="B4" s="62" t="s">
        <v>5</v>
      </c>
      <c r="C4" s="62" t="s">
        <v>6</v>
      </c>
      <c r="D4" s="62" t="s">
        <v>7</v>
      </c>
      <c r="E4" s="72" t="s">
        <v>1992</v>
      </c>
      <c r="F4" s="62" t="s">
        <v>9</v>
      </c>
      <c r="G4" s="62" t="s">
        <v>10</v>
      </c>
    </row>
    <row r="5" s="51" customFormat="true" ht="17.1" customHeight="true" spans="1:7">
      <c r="A5" s="63" t="s">
        <v>2085</v>
      </c>
      <c r="B5" s="64">
        <v>5290</v>
      </c>
      <c r="C5" s="64">
        <v>5290</v>
      </c>
      <c r="D5" s="64">
        <f>D6+D8+D10+D11+D12</f>
        <v>411</v>
      </c>
      <c r="E5" s="73">
        <f>D5/C5</f>
        <v>0.0776937618147448</v>
      </c>
      <c r="F5" s="64">
        <v>6300</v>
      </c>
      <c r="G5" s="73">
        <f>D5/F5-1</f>
        <v>-0.934761904761905</v>
      </c>
    </row>
    <row r="6" s="52" customFormat="true" ht="17.1" customHeight="true" spans="1:7">
      <c r="A6" s="65" t="s">
        <v>2086</v>
      </c>
      <c r="B6" s="64">
        <v>4800</v>
      </c>
      <c r="C6" s="64">
        <v>4800</v>
      </c>
      <c r="D6" s="64"/>
      <c r="E6" s="73"/>
      <c r="F6" s="64"/>
      <c r="G6" s="73"/>
    </row>
    <row r="7" s="52" customFormat="true" ht="17.1" customHeight="true" spans="1:7">
      <c r="A7" s="66" t="s">
        <v>2087</v>
      </c>
      <c r="B7" s="67">
        <v>4800</v>
      </c>
      <c r="C7" s="67">
        <v>4800</v>
      </c>
      <c r="D7" s="68"/>
      <c r="E7" s="74"/>
      <c r="F7" s="68"/>
      <c r="G7" s="73"/>
    </row>
    <row r="8" s="52" customFormat="true" ht="17.1" customHeight="true" spans="1:7">
      <c r="A8" s="65" t="s">
        <v>2088</v>
      </c>
      <c r="B8" s="64"/>
      <c r="C8" s="64"/>
      <c r="D8" s="64"/>
      <c r="E8" s="73"/>
      <c r="F8" s="69">
        <v>6000</v>
      </c>
      <c r="G8" s="73" t="s">
        <v>20</v>
      </c>
    </row>
    <row r="9" s="52" customFormat="true" ht="17.1" customHeight="true" spans="1:7">
      <c r="A9" s="66" t="s">
        <v>2089</v>
      </c>
      <c r="B9" s="67"/>
      <c r="C9" s="67"/>
      <c r="D9" s="67"/>
      <c r="E9" s="73"/>
      <c r="F9" s="68">
        <v>6000</v>
      </c>
      <c r="G9" s="73" t="s">
        <v>20</v>
      </c>
    </row>
    <row r="10" s="52" customFormat="true" ht="17.1" customHeight="true" spans="1:7">
      <c r="A10" s="65" t="s">
        <v>2090</v>
      </c>
      <c r="B10" s="64"/>
      <c r="C10" s="64"/>
      <c r="D10" s="69"/>
      <c r="E10" s="73"/>
      <c r="F10" s="69"/>
      <c r="G10" s="73"/>
    </row>
    <row r="11" s="52" customFormat="true" ht="17.1" customHeight="true" spans="1:7">
      <c r="A11" s="65" t="s">
        <v>2091</v>
      </c>
      <c r="B11" s="64"/>
      <c r="C11" s="64"/>
      <c r="D11" s="69"/>
      <c r="E11" s="73"/>
      <c r="F11" s="69"/>
      <c r="G11" s="73"/>
    </row>
    <row r="12" s="52" customFormat="true" ht="17.1" customHeight="true" spans="1:7">
      <c r="A12" s="65" t="s">
        <v>2092</v>
      </c>
      <c r="B12" s="64">
        <v>490</v>
      </c>
      <c r="C12" s="64">
        <v>490</v>
      </c>
      <c r="D12" s="64">
        <v>411</v>
      </c>
      <c r="E12" s="73">
        <f t="shared" ref="E12:E16" si="0">D12/C12</f>
        <v>0.838775510204082</v>
      </c>
      <c r="F12" s="69">
        <v>300</v>
      </c>
      <c r="G12" s="73">
        <f>D12/F12-1</f>
        <v>0.37</v>
      </c>
    </row>
    <row r="13" s="52" customFormat="true" ht="17.1" customHeight="true" spans="1:7">
      <c r="A13" s="70" t="s">
        <v>2093</v>
      </c>
      <c r="B13" s="67">
        <v>490</v>
      </c>
      <c r="C13" s="67">
        <v>490</v>
      </c>
      <c r="D13" s="67">
        <v>411</v>
      </c>
      <c r="E13" s="74">
        <f t="shared" si="0"/>
        <v>0.838775510204082</v>
      </c>
      <c r="F13" s="68">
        <v>300</v>
      </c>
      <c r="G13" s="74">
        <f>D13/F13-1</f>
        <v>0.37</v>
      </c>
    </row>
    <row r="14" s="53" customFormat="true" ht="17.1" customHeight="true" spans="1:11">
      <c r="A14" s="70" t="s">
        <v>2094</v>
      </c>
      <c r="B14" s="67">
        <v>10766</v>
      </c>
      <c r="C14" s="67">
        <v>10766</v>
      </c>
      <c r="D14" s="67">
        <v>10766</v>
      </c>
      <c r="E14" s="74">
        <f t="shared" si="0"/>
        <v>1</v>
      </c>
      <c r="F14" s="68">
        <v>728</v>
      </c>
      <c r="G14" s="74">
        <f>D14/F14-1</f>
        <v>13.7884615384615</v>
      </c>
      <c r="H14" s="75"/>
      <c r="I14" s="75"/>
      <c r="K14" s="75"/>
    </row>
    <row r="15" s="53" customFormat="true" ht="17.1" customHeight="true" spans="1:11">
      <c r="A15" s="70" t="s">
        <v>2095</v>
      </c>
      <c r="B15" s="67">
        <v>0</v>
      </c>
      <c r="C15" s="67">
        <v>0</v>
      </c>
      <c r="D15" s="68">
        <v>4887</v>
      </c>
      <c r="E15" s="74"/>
      <c r="F15" s="68">
        <v>13641</v>
      </c>
      <c r="G15" s="74">
        <f>D15/F15-1</f>
        <v>-0.641741807785353</v>
      </c>
      <c r="H15" s="75"/>
      <c r="I15" s="75"/>
      <c r="K15" s="75"/>
    </row>
    <row r="16" s="52" customFormat="true" ht="17.1" customHeight="true" spans="1:7">
      <c r="A16" s="71" t="s">
        <v>69</v>
      </c>
      <c r="B16" s="69">
        <f t="shared" ref="B16:D16" si="1">B5+B14+B15</f>
        <v>16056</v>
      </c>
      <c r="C16" s="69">
        <f t="shared" si="1"/>
        <v>16056</v>
      </c>
      <c r="D16" s="69">
        <f t="shared" si="1"/>
        <v>16064</v>
      </c>
      <c r="E16" s="73">
        <f t="shared" si="0"/>
        <v>1.00049825610364</v>
      </c>
      <c r="F16" s="69">
        <v>20669</v>
      </c>
      <c r="G16" s="73">
        <f>D16/F16-1</f>
        <v>-0.222797426097054</v>
      </c>
    </row>
    <row r="17" s="54" customFormat="true" ht="17.1" customHeight="true"/>
    <row r="18" s="52" customFormat="true" ht="17.25" customHeight="true" spans="1:7">
      <c r="A18" s="57"/>
      <c r="B18" s="57"/>
      <c r="C18" s="57"/>
      <c r="D18" s="56"/>
      <c r="E18" s="56"/>
      <c r="F18" s="56"/>
      <c r="G18" s="56"/>
    </row>
    <row r="19" s="55" customFormat="true" ht="26.25" customHeight="true" spans="1:7">
      <c r="A19" s="57"/>
      <c r="B19" s="57"/>
      <c r="C19" s="57"/>
      <c r="D19" s="58"/>
      <c r="E19" s="58"/>
      <c r="F19" s="58"/>
      <c r="G19" s="58"/>
    </row>
    <row r="20" s="56" customFormat="true" spans="1:7">
      <c r="A20" s="57"/>
      <c r="B20" s="57"/>
      <c r="C20" s="57"/>
      <c r="D20" s="58"/>
      <c r="E20" s="58"/>
      <c r="F20" s="58"/>
      <c r="G20" s="58"/>
    </row>
  </sheetData>
  <mergeCells count="2">
    <mergeCell ref="A2:G2"/>
    <mergeCell ref="A3:G3"/>
  </mergeCells>
  <printOptions horizontalCentered="true"/>
  <pageMargins left="0.393055555555556" right="0.432638888888889" top="0.786805555555556" bottom="0.747916666666667" header="0.511805555555556" footer="0.511805555555556"/>
  <pageSetup paperSize="9" orientation="landscape"/>
  <headerFooter alignWithMargins="0">
    <oddFooter>&amp;C第 &amp;P 页 &amp;R&amp;A</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
  <sheetViews>
    <sheetView workbookViewId="0">
      <selection activeCell="A1" sqref="A1"/>
    </sheetView>
  </sheetViews>
  <sheetFormatPr defaultColWidth="9.125" defaultRowHeight="15.75"/>
  <cols>
    <col min="1" max="1" width="33.75" style="57" customWidth="true"/>
    <col min="2" max="3" width="13.5" style="57" customWidth="true"/>
    <col min="4" max="7" width="13.5" style="58" customWidth="true"/>
    <col min="8" max="248" width="9.125" style="58"/>
    <col min="249" max="249" width="25.75" style="58" customWidth="true"/>
    <col min="250" max="250" width="9.125" style="58" hidden="true" customWidth="true"/>
    <col min="251" max="252" width="16.75" style="58" customWidth="true"/>
    <col min="253" max="253" width="25.125" style="58" customWidth="true"/>
    <col min="254" max="254" width="9.125" style="58" hidden="true" customWidth="true"/>
    <col min="255" max="256" width="16.875" style="58" customWidth="true"/>
    <col min="257" max="259" width="9.125" style="58" hidden="true" customWidth="true"/>
    <col min="260" max="504" width="9.125" style="58"/>
    <col min="505" max="505" width="25.75" style="58" customWidth="true"/>
    <col min="506" max="506" width="9.125" style="58" hidden="true" customWidth="true"/>
    <col min="507" max="508" width="16.75" style="58" customWidth="true"/>
    <col min="509" max="509" width="25.125" style="58" customWidth="true"/>
    <col min="510" max="510" width="9.125" style="58" hidden="true" customWidth="true"/>
    <col min="511" max="512" width="16.875" style="58" customWidth="true"/>
    <col min="513" max="515" width="9.125" style="58" hidden="true" customWidth="true"/>
    <col min="516" max="760" width="9.125" style="58"/>
    <col min="761" max="761" width="25.75" style="58" customWidth="true"/>
    <col min="762" max="762" width="9.125" style="58" hidden="true" customWidth="true"/>
    <col min="763" max="764" width="16.75" style="58" customWidth="true"/>
    <col min="765" max="765" width="25.125" style="58" customWidth="true"/>
    <col min="766" max="766" width="9.125" style="58" hidden="true" customWidth="true"/>
    <col min="767" max="768" width="16.875" style="58" customWidth="true"/>
    <col min="769" max="771" width="9.125" style="58" hidden="true" customWidth="true"/>
    <col min="772" max="1016" width="9.125" style="58"/>
    <col min="1017" max="1017" width="25.75" style="58" customWidth="true"/>
    <col min="1018" max="1018" width="9.125" style="58" hidden="true" customWidth="true"/>
    <col min="1019" max="1020" width="16.75" style="58" customWidth="true"/>
    <col min="1021" max="1021" width="25.125" style="58" customWidth="true"/>
    <col min="1022" max="1022" width="9.125" style="58" hidden="true" customWidth="true"/>
    <col min="1023" max="1024" width="16.875" style="58" customWidth="true"/>
    <col min="1025" max="1027" width="9.125" style="58" hidden="true" customWidth="true"/>
    <col min="1028" max="1272" width="9.125" style="58"/>
    <col min="1273" max="1273" width="25.75" style="58" customWidth="true"/>
    <col min="1274" max="1274" width="9.125" style="58" hidden="true" customWidth="true"/>
    <col min="1275" max="1276" width="16.75" style="58" customWidth="true"/>
    <col min="1277" max="1277" width="25.125" style="58" customWidth="true"/>
    <col min="1278" max="1278" width="9.125" style="58" hidden="true" customWidth="true"/>
    <col min="1279" max="1280" width="16.875" style="58" customWidth="true"/>
    <col min="1281" max="1283" width="9.125" style="58" hidden="true" customWidth="true"/>
    <col min="1284" max="1528" width="9.125" style="58"/>
    <col min="1529" max="1529" width="25.75" style="58" customWidth="true"/>
    <col min="1530" max="1530" width="9.125" style="58" hidden="true" customWidth="true"/>
    <col min="1531" max="1532" width="16.75" style="58" customWidth="true"/>
    <col min="1533" max="1533" width="25.125" style="58" customWidth="true"/>
    <col min="1534" max="1534" width="9.125" style="58" hidden="true" customWidth="true"/>
    <col min="1535" max="1536" width="16.875" style="58" customWidth="true"/>
    <col min="1537" max="1539" width="9.125" style="58" hidden="true" customWidth="true"/>
    <col min="1540" max="1784" width="9.125" style="58"/>
    <col min="1785" max="1785" width="25.75" style="58" customWidth="true"/>
    <col min="1786" max="1786" width="9.125" style="58" hidden="true" customWidth="true"/>
    <col min="1787" max="1788" width="16.75" style="58" customWidth="true"/>
    <col min="1789" max="1789" width="25.125" style="58" customWidth="true"/>
    <col min="1790" max="1790" width="9.125" style="58" hidden="true" customWidth="true"/>
    <col min="1791" max="1792" width="16.875" style="58" customWidth="true"/>
    <col min="1793" max="1795" width="9.125" style="58" hidden="true" customWidth="true"/>
    <col min="1796" max="2040" width="9.125" style="58"/>
    <col min="2041" max="2041" width="25.75" style="58" customWidth="true"/>
    <col min="2042" max="2042" width="9.125" style="58" hidden="true" customWidth="true"/>
    <col min="2043" max="2044" width="16.75" style="58" customWidth="true"/>
    <col min="2045" max="2045" width="25.125" style="58" customWidth="true"/>
    <col min="2046" max="2046" width="9.125" style="58" hidden="true" customWidth="true"/>
    <col min="2047" max="2048" width="16.875" style="58" customWidth="true"/>
    <col min="2049" max="2051" width="9.125" style="58" hidden="true" customWidth="true"/>
    <col min="2052" max="2296" width="9.125" style="58"/>
    <col min="2297" max="2297" width="25.75" style="58" customWidth="true"/>
    <col min="2298" max="2298" width="9.125" style="58" hidden="true" customWidth="true"/>
    <col min="2299" max="2300" width="16.75" style="58" customWidth="true"/>
    <col min="2301" max="2301" width="25.125" style="58" customWidth="true"/>
    <col min="2302" max="2302" width="9.125" style="58" hidden="true" customWidth="true"/>
    <col min="2303" max="2304" width="16.875" style="58" customWidth="true"/>
    <col min="2305" max="2307" width="9.125" style="58" hidden="true" customWidth="true"/>
    <col min="2308" max="2552" width="9.125" style="58"/>
    <col min="2553" max="2553" width="25.75" style="58" customWidth="true"/>
    <col min="2554" max="2554" width="9.125" style="58" hidden="true" customWidth="true"/>
    <col min="2555" max="2556" width="16.75" style="58" customWidth="true"/>
    <col min="2557" max="2557" width="25.125" style="58" customWidth="true"/>
    <col min="2558" max="2558" width="9.125" style="58" hidden="true" customWidth="true"/>
    <col min="2559" max="2560" width="16.875" style="58" customWidth="true"/>
    <col min="2561" max="2563" width="9.125" style="58" hidden="true" customWidth="true"/>
    <col min="2564" max="2808" width="9.125" style="58"/>
    <col min="2809" max="2809" width="25.75" style="58" customWidth="true"/>
    <col min="2810" max="2810" width="9.125" style="58" hidden="true" customWidth="true"/>
    <col min="2811" max="2812" width="16.75" style="58" customWidth="true"/>
    <col min="2813" max="2813" width="25.125" style="58" customWidth="true"/>
    <col min="2814" max="2814" width="9.125" style="58" hidden="true" customWidth="true"/>
    <col min="2815" max="2816" width="16.875" style="58" customWidth="true"/>
    <col min="2817" max="2819" width="9.125" style="58" hidden="true" customWidth="true"/>
    <col min="2820" max="3064" width="9.125" style="58"/>
    <col min="3065" max="3065" width="25.75" style="58" customWidth="true"/>
    <col min="3066" max="3066" width="9.125" style="58" hidden="true" customWidth="true"/>
    <col min="3067" max="3068" width="16.75" style="58" customWidth="true"/>
    <col min="3069" max="3069" width="25.125" style="58" customWidth="true"/>
    <col min="3070" max="3070" width="9.125" style="58" hidden="true" customWidth="true"/>
    <col min="3071" max="3072" width="16.875" style="58" customWidth="true"/>
    <col min="3073" max="3075" width="9.125" style="58" hidden="true" customWidth="true"/>
    <col min="3076" max="3320" width="9.125" style="58"/>
    <col min="3321" max="3321" width="25.75" style="58" customWidth="true"/>
    <col min="3322" max="3322" width="9.125" style="58" hidden="true" customWidth="true"/>
    <col min="3323" max="3324" width="16.75" style="58" customWidth="true"/>
    <col min="3325" max="3325" width="25.125" style="58" customWidth="true"/>
    <col min="3326" max="3326" width="9.125" style="58" hidden="true" customWidth="true"/>
    <col min="3327" max="3328" width="16.875" style="58" customWidth="true"/>
    <col min="3329" max="3331" width="9.125" style="58" hidden="true" customWidth="true"/>
    <col min="3332" max="3576" width="9.125" style="58"/>
    <col min="3577" max="3577" width="25.75" style="58" customWidth="true"/>
    <col min="3578" max="3578" width="9.125" style="58" hidden="true" customWidth="true"/>
    <col min="3579" max="3580" width="16.75" style="58" customWidth="true"/>
    <col min="3581" max="3581" width="25.125" style="58" customWidth="true"/>
    <col min="3582" max="3582" width="9.125" style="58" hidden="true" customWidth="true"/>
    <col min="3583" max="3584" width="16.875" style="58" customWidth="true"/>
    <col min="3585" max="3587" width="9.125" style="58" hidden="true" customWidth="true"/>
    <col min="3588" max="3832" width="9.125" style="58"/>
    <col min="3833" max="3833" width="25.75" style="58" customWidth="true"/>
    <col min="3834" max="3834" width="9.125" style="58" hidden="true" customWidth="true"/>
    <col min="3835" max="3836" width="16.75" style="58" customWidth="true"/>
    <col min="3837" max="3837" width="25.125" style="58" customWidth="true"/>
    <col min="3838" max="3838" width="9.125" style="58" hidden="true" customWidth="true"/>
    <col min="3839" max="3840" width="16.875" style="58" customWidth="true"/>
    <col min="3841" max="3843" width="9.125" style="58" hidden="true" customWidth="true"/>
    <col min="3844" max="4088" width="9.125" style="58"/>
    <col min="4089" max="4089" width="25.75" style="58" customWidth="true"/>
    <col min="4090" max="4090" width="9.125" style="58" hidden="true" customWidth="true"/>
    <col min="4091" max="4092" width="16.75" style="58" customWidth="true"/>
    <col min="4093" max="4093" width="25.125" style="58" customWidth="true"/>
    <col min="4094" max="4094" width="9.125" style="58" hidden="true" customWidth="true"/>
    <col min="4095" max="4096" width="16.875" style="58" customWidth="true"/>
    <col min="4097" max="4099" width="9.125" style="58" hidden="true" customWidth="true"/>
    <col min="4100" max="4344" width="9.125" style="58"/>
    <col min="4345" max="4345" width="25.75" style="58" customWidth="true"/>
    <col min="4346" max="4346" width="9.125" style="58" hidden="true" customWidth="true"/>
    <col min="4347" max="4348" width="16.75" style="58" customWidth="true"/>
    <col min="4349" max="4349" width="25.125" style="58" customWidth="true"/>
    <col min="4350" max="4350" width="9.125" style="58" hidden="true" customWidth="true"/>
    <col min="4351" max="4352" width="16.875" style="58" customWidth="true"/>
    <col min="4353" max="4355" width="9.125" style="58" hidden="true" customWidth="true"/>
    <col min="4356" max="4600" width="9.125" style="58"/>
    <col min="4601" max="4601" width="25.75" style="58" customWidth="true"/>
    <col min="4602" max="4602" width="9.125" style="58" hidden="true" customWidth="true"/>
    <col min="4603" max="4604" width="16.75" style="58" customWidth="true"/>
    <col min="4605" max="4605" width="25.125" style="58" customWidth="true"/>
    <col min="4606" max="4606" width="9.125" style="58" hidden="true" customWidth="true"/>
    <col min="4607" max="4608" width="16.875" style="58" customWidth="true"/>
    <col min="4609" max="4611" width="9.125" style="58" hidden="true" customWidth="true"/>
    <col min="4612" max="4856" width="9.125" style="58"/>
    <col min="4857" max="4857" width="25.75" style="58" customWidth="true"/>
    <col min="4858" max="4858" width="9.125" style="58" hidden="true" customWidth="true"/>
    <col min="4859" max="4860" width="16.75" style="58" customWidth="true"/>
    <col min="4861" max="4861" width="25.125" style="58" customWidth="true"/>
    <col min="4862" max="4862" width="9.125" style="58" hidden="true" customWidth="true"/>
    <col min="4863" max="4864" width="16.875" style="58" customWidth="true"/>
    <col min="4865" max="4867" width="9.125" style="58" hidden="true" customWidth="true"/>
    <col min="4868" max="5112" width="9.125" style="58"/>
    <col min="5113" max="5113" width="25.75" style="58" customWidth="true"/>
    <col min="5114" max="5114" width="9.125" style="58" hidden="true" customWidth="true"/>
    <col min="5115" max="5116" width="16.75" style="58" customWidth="true"/>
    <col min="5117" max="5117" width="25.125" style="58" customWidth="true"/>
    <col min="5118" max="5118" width="9.125" style="58" hidden="true" customWidth="true"/>
    <col min="5119" max="5120" width="16.875" style="58" customWidth="true"/>
    <col min="5121" max="5123" width="9.125" style="58" hidden="true" customWidth="true"/>
    <col min="5124" max="5368" width="9.125" style="58"/>
    <col min="5369" max="5369" width="25.75" style="58" customWidth="true"/>
    <col min="5370" max="5370" width="9.125" style="58" hidden="true" customWidth="true"/>
    <col min="5371" max="5372" width="16.75" style="58" customWidth="true"/>
    <col min="5373" max="5373" width="25.125" style="58" customWidth="true"/>
    <col min="5374" max="5374" width="9.125" style="58" hidden="true" customWidth="true"/>
    <col min="5375" max="5376" width="16.875" style="58" customWidth="true"/>
    <col min="5377" max="5379" width="9.125" style="58" hidden="true" customWidth="true"/>
    <col min="5380" max="5624" width="9.125" style="58"/>
    <col min="5625" max="5625" width="25.75" style="58" customWidth="true"/>
    <col min="5626" max="5626" width="9.125" style="58" hidden="true" customWidth="true"/>
    <col min="5627" max="5628" width="16.75" style="58" customWidth="true"/>
    <col min="5629" max="5629" width="25.125" style="58" customWidth="true"/>
    <col min="5630" max="5630" width="9.125" style="58" hidden="true" customWidth="true"/>
    <col min="5631" max="5632" width="16.875" style="58" customWidth="true"/>
    <col min="5633" max="5635" width="9.125" style="58" hidden="true" customWidth="true"/>
    <col min="5636" max="5880" width="9.125" style="58"/>
    <col min="5881" max="5881" width="25.75" style="58" customWidth="true"/>
    <col min="5882" max="5882" width="9.125" style="58" hidden="true" customWidth="true"/>
    <col min="5883" max="5884" width="16.75" style="58" customWidth="true"/>
    <col min="5885" max="5885" width="25.125" style="58" customWidth="true"/>
    <col min="5886" max="5886" width="9.125" style="58" hidden="true" customWidth="true"/>
    <col min="5887" max="5888" width="16.875" style="58" customWidth="true"/>
    <col min="5889" max="5891" width="9.125" style="58" hidden="true" customWidth="true"/>
    <col min="5892" max="6136" width="9.125" style="58"/>
    <col min="6137" max="6137" width="25.75" style="58" customWidth="true"/>
    <col min="6138" max="6138" width="9.125" style="58" hidden="true" customWidth="true"/>
    <col min="6139" max="6140" width="16.75" style="58" customWidth="true"/>
    <col min="6141" max="6141" width="25.125" style="58" customWidth="true"/>
    <col min="6142" max="6142" width="9.125" style="58" hidden="true" customWidth="true"/>
    <col min="6143" max="6144" width="16.875" style="58" customWidth="true"/>
    <col min="6145" max="6147" width="9.125" style="58" hidden="true" customWidth="true"/>
    <col min="6148" max="6392" width="9.125" style="58"/>
    <col min="6393" max="6393" width="25.75" style="58" customWidth="true"/>
    <col min="6394" max="6394" width="9.125" style="58" hidden="true" customWidth="true"/>
    <col min="6395" max="6396" width="16.75" style="58" customWidth="true"/>
    <col min="6397" max="6397" width="25.125" style="58" customWidth="true"/>
    <col min="6398" max="6398" width="9.125" style="58" hidden="true" customWidth="true"/>
    <col min="6399" max="6400" width="16.875" style="58" customWidth="true"/>
    <col min="6401" max="6403" width="9.125" style="58" hidden="true" customWidth="true"/>
    <col min="6404" max="6648" width="9.125" style="58"/>
    <col min="6649" max="6649" width="25.75" style="58" customWidth="true"/>
    <col min="6650" max="6650" width="9.125" style="58" hidden="true" customWidth="true"/>
    <col min="6651" max="6652" width="16.75" style="58" customWidth="true"/>
    <col min="6653" max="6653" width="25.125" style="58" customWidth="true"/>
    <col min="6654" max="6654" width="9.125" style="58" hidden="true" customWidth="true"/>
    <col min="6655" max="6656" width="16.875" style="58" customWidth="true"/>
    <col min="6657" max="6659" width="9.125" style="58" hidden="true" customWidth="true"/>
    <col min="6660" max="6904" width="9.125" style="58"/>
    <col min="6905" max="6905" width="25.75" style="58" customWidth="true"/>
    <col min="6906" max="6906" width="9.125" style="58" hidden="true" customWidth="true"/>
    <col min="6907" max="6908" width="16.75" style="58" customWidth="true"/>
    <col min="6909" max="6909" width="25.125" style="58" customWidth="true"/>
    <col min="6910" max="6910" width="9.125" style="58" hidden="true" customWidth="true"/>
    <col min="6911" max="6912" width="16.875" style="58" customWidth="true"/>
    <col min="6913" max="6915" width="9.125" style="58" hidden="true" customWidth="true"/>
    <col min="6916" max="7160" width="9.125" style="58"/>
    <col min="7161" max="7161" width="25.75" style="58" customWidth="true"/>
    <col min="7162" max="7162" width="9.125" style="58" hidden="true" customWidth="true"/>
    <col min="7163" max="7164" width="16.75" style="58" customWidth="true"/>
    <col min="7165" max="7165" width="25.125" style="58" customWidth="true"/>
    <col min="7166" max="7166" width="9.125" style="58" hidden="true" customWidth="true"/>
    <col min="7167" max="7168" width="16.875" style="58" customWidth="true"/>
    <col min="7169" max="7171" width="9.125" style="58" hidden="true" customWidth="true"/>
    <col min="7172" max="7416" width="9.125" style="58"/>
    <col min="7417" max="7417" width="25.75" style="58" customWidth="true"/>
    <col min="7418" max="7418" width="9.125" style="58" hidden="true" customWidth="true"/>
    <col min="7419" max="7420" width="16.75" style="58" customWidth="true"/>
    <col min="7421" max="7421" width="25.125" style="58" customWidth="true"/>
    <col min="7422" max="7422" width="9.125" style="58" hidden="true" customWidth="true"/>
    <col min="7423" max="7424" width="16.875" style="58" customWidth="true"/>
    <col min="7425" max="7427" width="9.125" style="58" hidden="true" customWidth="true"/>
    <col min="7428" max="7672" width="9.125" style="58"/>
    <col min="7673" max="7673" width="25.75" style="58" customWidth="true"/>
    <col min="7674" max="7674" width="9.125" style="58" hidden="true" customWidth="true"/>
    <col min="7675" max="7676" width="16.75" style="58" customWidth="true"/>
    <col min="7677" max="7677" width="25.125" style="58" customWidth="true"/>
    <col min="7678" max="7678" width="9.125" style="58" hidden="true" customWidth="true"/>
    <col min="7679" max="7680" width="16.875" style="58" customWidth="true"/>
    <col min="7681" max="7683" width="9.125" style="58" hidden="true" customWidth="true"/>
    <col min="7684" max="7928" width="9.125" style="58"/>
    <col min="7929" max="7929" width="25.75" style="58" customWidth="true"/>
    <col min="7930" max="7930" width="9.125" style="58" hidden="true" customWidth="true"/>
    <col min="7931" max="7932" width="16.75" style="58" customWidth="true"/>
    <col min="7933" max="7933" width="25.125" style="58" customWidth="true"/>
    <col min="7934" max="7934" width="9.125" style="58" hidden="true" customWidth="true"/>
    <col min="7935" max="7936" width="16.875" style="58" customWidth="true"/>
    <col min="7937" max="7939" width="9.125" style="58" hidden="true" customWidth="true"/>
    <col min="7940" max="8184" width="9.125" style="58"/>
    <col min="8185" max="8185" width="25.75" style="58" customWidth="true"/>
    <col min="8186" max="8186" width="9.125" style="58" hidden="true" customWidth="true"/>
    <col min="8187" max="8188" width="16.75" style="58" customWidth="true"/>
    <col min="8189" max="8189" width="25.125" style="58" customWidth="true"/>
    <col min="8190" max="8190" width="9.125" style="58" hidden="true" customWidth="true"/>
    <col min="8191" max="8192" width="16.875" style="58" customWidth="true"/>
    <col min="8193" max="8195" width="9.125" style="58" hidden="true" customWidth="true"/>
    <col min="8196" max="8440" width="9.125" style="58"/>
    <col min="8441" max="8441" width="25.75" style="58" customWidth="true"/>
    <col min="8442" max="8442" width="9.125" style="58" hidden="true" customWidth="true"/>
    <col min="8443" max="8444" width="16.75" style="58" customWidth="true"/>
    <col min="8445" max="8445" width="25.125" style="58" customWidth="true"/>
    <col min="8446" max="8446" width="9.125" style="58" hidden="true" customWidth="true"/>
    <col min="8447" max="8448" width="16.875" style="58" customWidth="true"/>
    <col min="8449" max="8451" width="9.125" style="58" hidden="true" customWidth="true"/>
    <col min="8452" max="8696" width="9.125" style="58"/>
    <col min="8697" max="8697" width="25.75" style="58" customWidth="true"/>
    <col min="8698" max="8698" width="9.125" style="58" hidden="true" customWidth="true"/>
    <col min="8699" max="8700" width="16.75" style="58" customWidth="true"/>
    <col min="8701" max="8701" width="25.125" style="58" customWidth="true"/>
    <col min="8702" max="8702" width="9.125" style="58" hidden="true" customWidth="true"/>
    <col min="8703" max="8704" width="16.875" style="58" customWidth="true"/>
    <col min="8705" max="8707" width="9.125" style="58" hidden="true" customWidth="true"/>
    <col min="8708" max="8952" width="9.125" style="58"/>
    <col min="8953" max="8953" width="25.75" style="58" customWidth="true"/>
    <col min="8954" max="8954" width="9.125" style="58" hidden="true" customWidth="true"/>
    <col min="8955" max="8956" width="16.75" style="58" customWidth="true"/>
    <col min="8957" max="8957" width="25.125" style="58" customWidth="true"/>
    <col min="8958" max="8958" width="9.125" style="58" hidden="true" customWidth="true"/>
    <col min="8959" max="8960" width="16.875" style="58" customWidth="true"/>
    <col min="8961" max="8963" width="9.125" style="58" hidden="true" customWidth="true"/>
    <col min="8964" max="9208" width="9.125" style="58"/>
    <col min="9209" max="9209" width="25.75" style="58" customWidth="true"/>
    <col min="9210" max="9210" width="9.125" style="58" hidden="true" customWidth="true"/>
    <col min="9211" max="9212" width="16.75" style="58" customWidth="true"/>
    <col min="9213" max="9213" width="25.125" style="58" customWidth="true"/>
    <col min="9214" max="9214" width="9.125" style="58" hidden="true" customWidth="true"/>
    <col min="9215" max="9216" width="16.875" style="58" customWidth="true"/>
    <col min="9217" max="9219" width="9.125" style="58" hidden="true" customWidth="true"/>
    <col min="9220" max="9464" width="9.125" style="58"/>
    <col min="9465" max="9465" width="25.75" style="58" customWidth="true"/>
    <col min="9466" max="9466" width="9.125" style="58" hidden="true" customWidth="true"/>
    <col min="9467" max="9468" width="16.75" style="58" customWidth="true"/>
    <col min="9469" max="9469" width="25.125" style="58" customWidth="true"/>
    <col min="9470" max="9470" width="9.125" style="58" hidden="true" customWidth="true"/>
    <col min="9471" max="9472" width="16.875" style="58" customWidth="true"/>
    <col min="9473" max="9475" width="9.125" style="58" hidden="true" customWidth="true"/>
    <col min="9476" max="9720" width="9.125" style="58"/>
    <col min="9721" max="9721" width="25.75" style="58" customWidth="true"/>
    <col min="9722" max="9722" width="9.125" style="58" hidden="true" customWidth="true"/>
    <col min="9723" max="9724" width="16.75" style="58" customWidth="true"/>
    <col min="9725" max="9725" width="25.125" style="58" customWidth="true"/>
    <col min="9726" max="9726" width="9.125" style="58" hidden="true" customWidth="true"/>
    <col min="9727" max="9728" width="16.875" style="58" customWidth="true"/>
    <col min="9729" max="9731" width="9.125" style="58" hidden="true" customWidth="true"/>
    <col min="9732" max="9976" width="9.125" style="58"/>
    <col min="9977" max="9977" width="25.75" style="58" customWidth="true"/>
    <col min="9978" max="9978" width="9.125" style="58" hidden="true" customWidth="true"/>
    <col min="9979" max="9980" width="16.75" style="58" customWidth="true"/>
    <col min="9981" max="9981" width="25.125" style="58" customWidth="true"/>
    <col min="9982" max="9982" width="9.125" style="58" hidden="true" customWidth="true"/>
    <col min="9983" max="9984" width="16.875" style="58" customWidth="true"/>
    <col min="9985" max="9987" width="9.125" style="58" hidden="true" customWidth="true"/>
    <col min="9988" max="10232" width="9.125" style="58"/>
    <col min="10233" max="10233" width="25.75" style="58" customWidth="true"/>
    <col min="10234" max="10234" width="9.125" style="58" hidden="true" customWidth="true"/>
    <col min="10235" max="10236" width="16.75" style="58" customWidth="true"/>
    <col min="10237" max="10237" width="25.125" style="58" customWidth="true"/>
    <col min="10238" max="10238" width="9.125" style="58" hidden="true" customWidth="true"/>
    <col min="10239" max="10240" width="16.875" style="58" customWidth="true"/>
    <col min="10241" max="10243" width="9.125" style="58" hidden="true" customWidth="true"/>
    <col min="10244" max="10488" width="9.125" style="58"/>
    <col min="10489" max="10489" width="25.75" style="58" customWidth="true"/>
    <col min="10490" max="10490" width="9.125" style="58" hidden="true" customWidth="true"/>
    <col min="10491" max="10492" width="16.75" style="58" customWidth="true"/>
    <col min="10493" max="10493" width="25.125" style="58" customWidth="true"/>
    <col min="10494" max="10494" width="9.125" style="58" hidden="true" customWidth="true"/>
    <col min="10495" max="10496" width="16.875" style="58" customWidth="true"/>
    <col min="10497" max="10499" width="9.125" style="58" hidden="true" customWidth="true"/>
    <col min="10500" max="10744" width="9.125" style="58"/>
    <col min="10745" max="10745" width="25.75" style="58" customWidth="true"/>
    <col min="10746" max="10746" width="9.125" style="58" hidden="true" customWidth="true"/>
    <col min="10747" max="10748" width="16.75" style="58" customWidth="true"/>
    <col min="10749" max="10749" width="25.125" style="58" customWidth="true"/>
    <col min="10750" max="10750" width="9.125" style="58" hidden="true" customWidth="true"/>
    <col min="10751" max="10752" width="16.875" style="58" customWidth="true"/>
    <col min="10753" max="10755" width="9.125" style="58" hidden="true" customWidth="true"/>
    <col min="10756" max="11000" width="9.125" style="58"/>
    <col min="11001" max="11001" width="25.75" style="58" customWidth="true"/>
    <col min="11002" max="11002" width="9.125" style="58" hidden="true" customWidth="true"/>
    <col min="11003" max="11004" width="16.75" style="58" customWidth="true"/>
    <col min="11005" max="11005" width="25.125" style="58" customWidth="true"/>
    <col min="11006" max="11006" width="9.125" style="58" hidden="true" customWidth="true"/>
    <col min="11007" max="11008" width="16.875" style="58" customWidth="true"/>
    <col min="11009" max="11011" width="9.125" style="58" hidden="true" customWidth="true"/>
    <col min="11012" max="11256" width="9.125" style="58"/>
    <col min="11257" max="11257" width="25.75" style="58" customWidth="true"/>
    <col min="11258" max="11258" width="9.125" style="58" hidden="true" customWidth="true"/>
    <col min="11259" max="11260" width="16.75" style="58" customWidth="true"/>
    <col min="11261" max="11261" width="25.125" style="58" customWidth="true"/>
    <col min="11262" max="11262" width="9.125" style="58" hidden="true" customWidth="true"/>
    <col min="11263" max="11264" width="16.875" style="58" customWidth="true"/>
    <col min="11265" max="11267" width="9.125" style="58" hidden="true" customWidth="true"/>
    <col min="11268" max="11512" width="9.125" style="58"/>
    <col min="11513" max="11513" width="25.75" style="58" customWidth="true"/>
    <col min="11514" max="11514" width="9.125" style="58" hidden="true" customWidth="true"/>
    <col min="11515" max="11516" width="16.75" style="58" customWidth="true"/>
    <col min="11517" max="11517" width="25.125" style="58" customWidth="true"/>
    <col min="11518" max="11518" width="9.125" style="58" hidden="true" customWidth="true"/>
    <col min="11519" max="11520" width="16.875" style="58" customWidth="true"/>
    <col min="11521" max="11523" width="9.125" style="58" hidden="true" customWidth="true"/>
    <col min="11524" max="11768" width="9.125" style="58"/>
    <col min="11769" max="11769" width="25.75" style="58" customWidth="true"/>
    <col min="11770" max="11770" width="9.125" style="58" hidden="true" customWidth="true"/>
    <col min="11771" max="11772" width="16.75" style="58" customWidth="true"/>
    <col min="11773" max="11773" width="25.125" style="58" customWidth="true"/>
    <col min="11774" max="11774" width="9.125" style="58" hidden="true" customWidth="true"/>
    <col min="11775" max="11776" width="16.875" style="58" customWidth="true"/>
    <col min="11777" max="11779" width="9.125" style="58" hidden="true" customWidth="true"/>
    <col min="11780" max="12024" width="9.125" style="58"/>
    <col min="12025" max="12025" width="25.75" style="58" customWidth="true"/>
    <col min="12026" max="12026" width="9.125" style="58" hidden="true" customWidth="true"/>
    <col min="12027" max="12028" width="16.75" style="58" customWidth="true"/>
    <col min="12029" max="12029" width="25.125" style="58" customWidth="true"/>
    <col min="12030" max="12030" width="9.125" style="58" hidden="true" customWidth="true"/>
    <col min="12031" max="12032" width="16.875" style="58" customWidth="true"/>
    <col min="12033" max="12035" width="9.125" style="58" hidden="true" customWidth="true"/>
    <col min="12036" max="12280" width="9.125" style="58"/>
    <col min="12281" max="12281" width="25.75" style="58" customWidth="true"/>
    <col min="12282" max="12282" width="9.125" style="58" hidden="true" customWidth="true"/>
    <col min="12283" max="12284" width="16.75" style="58" customWidth="true"/>
    <col min="12285" max="12285" width="25.125" style="58" customWidth="true"/>
    <col min="12286" max="12286" width="9.125" style="58" hidden="true" customWidth="true"/>
    <col min="12287" max="12288" width="16.875" style="58" customWidth="true"/>
    <col min="12289" max="12291" width="9.125" style="58" hidden="true" customWidth="true"/>
    <col min="12292" max="12536" width="9.125" style="58"/>
    <col min="12537" max="12537" width="25.75" style="58" customWidth="true"/>
    <col min="12538" max="12538" width="9.125" style="58" hidden="true" customWidth="true"/>
    <col min="12539" max="12540" width="16.75" style="58" customWidth="true"/>
    <col min="12541" max="12541" width="25.125" style="58" customWidth="true"/>
    <col min="12542" max="12542" width="9.125" style="58" hidden="true" customWidth="true"/>
    <col min="12543" max="12544" width="16.875" style="58" customWidth="true"/>
    <col min="12545" max="12547" width="9.125" style="58" hidden="true" customWidth="true"/>
    <col min="12548" max="12792" width="9.125" style="58"/>
    <col min="12793" max="12793" width="25.75" style="58" customWidth="true"/>
    <col min="12794" max="12794" width="9.125" style="58" hidden="true" customWidth="true"/>
    <col min="12795" max="12796" width="16.75" style="58" customWidth="true"/>
    <col min="12797" max="12797" width="25.125" style="58" customWidth="true"/>
    <col min="12798" max="12798" width="9.125" style="58" hidden="true" customWidth="true"/>
    <col min="12799" max="12800" width="16.875" style="58" customWidth="true"/>
    <col min="12801" max="12803" width="9.125" style="58" hidden="true" customWidth="true"/>
    <col min="12804" max="13048" width="9.125" style="58"/>
    <col min="13049" max="13049" width="25.75" style="58" customWidth="true"/>
    <col min="13050" max="13050" width="9.125" style="58" hidden="true" customWidth="true"/>
    <col min="13051" max="13052" width="16.75" style="58" customWidth="true"/>
    <col min="13053" max="13053" width="25.125" style="58" customWidth="true"/>
    <col min="13054" max="13054" width="9.125" style="58" hidden="true" customWidth="true"/>
    <col min="13055" max="13056" width="16.875" style="58" customWidth="true"/>
    <col min="13057" max="13059" width="9.125" style="58" hidden="true" customWidth="true"/>
    <col min="13060" max="13304" width="9.125" style="58"/>
    <col min="13305" max="13305" width="25.75" style="58" customWidth="true"/>
    <col min="13306" max="13306" width="9.125" style="58" hidden="true" customWidth="true"/>
    <col min="13307" max="13308" width="16.75" style="58" customWidth="true"/>
    <col min="13309" max="13309" width="25.125" style="58" customWidth="true"/>
    <col min="13310" max="13310" width="9.125" style="58" hidden="true" customWidth="true"/>
    <col min="13311" max="13312" width="16.875" style="58" customWidth="true"/>
    <col min="13313" max="13315" width="9.125" style="58" hidden="true" customWidth="true"/>
    <col min="13316" max="13560" width="9.125" style="58"/>
    <col min="13561" max="13561" width="25.75" style="58" customWidth="true"/>
    <col min="13562" max="13562" width="9.125" style="58" hidden="true" customWidth="true"/>
    <col min="13563" max="13564" width="16.75" style="58" customWidth="true"/>
    <col min="13565" max="13565" width="25.125" style="58" customWidth="true"/>
    <col min="13566" max="13566" width="9.125" style="58" hidden="true" customWidth="true"/>
    <col min="13567" max="13568" width="16.875" style="58" customWidth="true"/>
    <col min="13569" max="13571" width="9.125" style="58" hidden="true" customWidth="true"/>
    <col min="13572" max="13816" width="9.125" style="58"/>
    <col min="13817" max="13817" width="25.75" style="58" customWidth="true"/>
    <col min="13818" max="13818" width="9.125" style="58" hidden="true" customWidth="true"/>
    <col min="13819" max="13820" width="16.75" style="58" customWidth="true"/>
    <col min="13821" max="13821" width="25.125" style="58" customWidth="true"/>
    <col min="13822" max="13822" width="9.125" style="58" hidden="true" customWidth="true"/>
    <col min="13823" max="13824" width="16.875" style="58" customWidth="true"/>
    <col min="13825" max="13827" width="9.125" style="58" hidden="true" customWidth="true"/>
    <col min="13828" max="14072" width="9.125" style="58"/>
    <col min="14073" max="14073" width="25.75" style="58" customWidth="true"/>
    <col min="14074" max="14074" width="9.125" style="58" hidden="true" customWidth="true"/>
    <col min="14075" max="14076" width="16.75" style="58" customWidth="true"/>
    <col min="14077" max="14077" width="25.125" style="58" customWidth="true"/>
    <col min="14078" max="14078" width="9.125" style="58" hidden="true" customWidth="true"/>
    <col min="14079" max="14080" width="16.875" style="58" customWidth="true"/>
    <col min="14081" max="14083" width="9.125" style="58" hidden="true" customWidth="true"/>
    <col min="14084" max="14328" width="9.125" style="58"/>
    <col min="14329" max="14329" width="25.75" style="58" customWidth="true"/>
    <col min="14330" max="14330" width="9.125" style="58" hidden="true" customWidth="true"/>
    <col min="14331" max="14332" width="16.75" style="58" customWidth="true"/>
    <col min="14333" max="14333" width="25.125" style="58" customWidth="true"/>
    <col min="14334" max="14334" width="9.125" style="58" hidden="true" customWidth="true"/>
    <col min="14335" max="14336" width="16.875" style="58" customWidth="true"/>
    <col min="14337" max="14339" width="9.125" style="58" hidden="true" customWidth="true"/>
    <col min="14340" max="14584" width="9.125" style="58"/>
    <col min="14585" max="14585" width="25.75" style="58" customWidth="true"/>
    <col min="14586" max="14586" width="9.125" style="58" hidden="true" customWidth="true"/>
    <col min="14587" max="14588" width="16.75" style="58" customWidth="true"/>
    <col min="14589" max="14589" width="25.125" style="58" customWidth="true"/>
    <col min="14590" max="14590" width="9.125" style="58" hidden="true" customWidth="true"/>
    <col min="14591" max="14592" width="16.875" style="58" customWidth="true"/>
    <col min="14593" max="14595" width="9.125" style="58" hidden="true" customWidth="true"/>
    <col min="14596" max="14840" width="9.125" style="58"/>
    <col min="14841" max="14841" width="25.75" style="58" customWidth="true"/>
    <col min="14842" max="14842" width="9.125" style="58" hidden="true" customWidth="true"/>
    <col min="14843" max="14844" width="16.75" style="58" customWidth="true"/>
    <col min="14845" max="14845" width="25.125" style="58" customWidth="true"/>
    <col min="14846" max="14846" width="9.125" style="58" hidden="true" customWidth="true"/>
    <col min="14847" max="14848" width="16.875" style="58" customWidth="true"/>
    <col min="14849" max="14851" width="9.125" style="58" hidden="true" customWidth="true"/>
    <col min="14852" max="15096" width="9.125" style="58"/>
    <col min="15097" max="15097" width="25.75" style="58" customWidth="true"/>
    <col min="15098" max="15098" width="9.125" style="58" hidden="true" customWidth="true"/>
    <col min="15099" max="15100" width="16.75" style="58" customWidth="true"/>
    <col min="15101" max="15101" width="25.125" style="58" customWidth="true"/>
    <col min="15102" max="15102" width="9.125" style="58" hidden="true" customWidth="true"/>
    <col min="15103" max="15104" width="16.875" style="58" customWidth="true"/>
    <col min="15105" max="15107" width="9.125" style="58" hidden="true" customWidth="true"/>
    <col min="15108" max="15352" width="9.125" style="58"/>
    <col min="15353" max="15353" width="25.75" style="58" customWidth="true"/>
    <col min="15354" max="15354" width="9.125" style="58" hidden="true" customWidth="true"/>
    <col min="15355" max="15356" width="16.75" style="58" customWidth="true"/>
    <col min="15357" max="15357" width="25.125" style="58" customWidth="true"/>
    <col min="15358" max="15358" width="9.125" style="58" hidden="true" customWidth="true"/>
    <col min="15359" max="15360" width="16.875" style="58" customWidth="true"/>
    <col min="15361" max="15363" width="9.125" style="58" hidden="true" customWidth="true"/>
    <col min="15364" max="15608" width="9.125" style="58"/>
    <col min="15609" max="15609" width="25.75" style="58" customWidth="true"/>
    <col min="15610" max="15610" width="9.125" style="58" hidden="true" customWidth="true"/>
    <col min="15611" max="15612" width="16.75" style="58" customWidth="true"/>
    <col min="15613" max="15613" width="25.125" style="58" customWidth="true"/>
    <col min="15614" max="15614" width="9.125" style="58" hidden="true" customWidth="true"/>
    <col min="15615" max="15616" width="16.875" style="58" customWidth="true"/>
    <col min="15617" max="15619" width="9.125" style="58" hidden="true" customWidth="true"/>
    <col min="15620" max="15864" width="9.125" style="58"/>
    <col min="15865" max="15865" width="25.75" style="58" customWidth="true"/>
    <col min="15866" max="15866" width="9.125" style="58" hidden="true" customWidth="true"/>
    <col min="15867" max="15868" width="16.75" style="58" customWidth="true"/>
    <col min="15869" max="15869" width="25.125" style="58" customWidth="true"/>
    <col min="15870" max="15870" width="9.125" style="58" hidden="true" customWidth="true"/>
    <col min="15871" max="15872" width="16.875" style="58" customWidth="true"/>
    <col min="15873" max="15875" width="9.125" style="58" hidden="true" customWidth="true"/>
    <col min="15876" max="16120" width="9.125" style="58"/>
    <col min="16121" max="16121" width="25.75" style="58" customWidth="true"/>
    <col min="16122" max="16122" width="9.125" style="58" hidden="true" customWidth="true"/>
    <col min="16123" max="16124" width="16.75" style="58" customWidth="true"/>
    <col min="16125" max="16125" width="25.125" style="58" customWidth="true"/>
    <col min="16126" max="16126" width="9.125" style="58" hidden="true" customWidth="true"/>
    <col min="16127" max="16128" width="16.875" style="58" customWidth="true"/>
    <col min="16129" max="16131" width="9.125" style="58" hidden="true" customWidth="true"/>
    <col min="16132" max="16384" width="9.125" style="58"/>
  </cols>
  <sheetData>
    <row r="1" spans="1:1">
      <c r="A1" s="59" t="s">
        <v>2096</v>
      </c>
    </row>
    <row r="2" s="51" customFormat="true" ht="33.75" customHeight="true" spans="1:7">
      <c r="A2" s="60" t="s">
        <v>2097</v>
      </c>
      <c r="B2" s="60"/>
      <c r="C2" s="60"/>
      <c r="D2" s="60"/>
      <c r="E2" s="60"/>
      <c r="F2" s="60"/>
      <c r="G2" s="60"/>
    </row>
    <row r="3" s="51" customFormat="true" ht="17.1" customHeight="true" spans="1:7">
      <c r="A3" s="61" t="s">
        <v>72</v>
      </c>
      <c r="B3" s="61"/>
      <c r="C3" s="61"/>
      <c r="D3" s="61"/>
      <c r="E3" s="61"/>
      <c r="F3" s="61"/>
      <c r="G3" s="61"/>
    </row>
    <row r="4" s="51" customFormat="true" ht="35.1" customHeight="true" spans="1:7">
      <c r="A4" s="62" t="s">
        <v>1848</v>
      </c>
      <c r="B4" s="62" t="s">
        <v>5</v>
      </c>
      <c r="C4" s="62" t="s">
        <v>6</v>
      </c>
      <c r="D4" s="62" t="s">
        <v>7</v>
      </c>
      <c r="E4" s="72" t="s">
        <v>1992</v>
      </c>
      <c r="F4" s="62" t="s">
        <v>9</v>
      </c>
      <c r="G4" s="62" t="s">
        <v>10</v>
      </c>
    </row>
    <row r="5" s="51" customFormat="true" ht="17.1" customHeight="true" spans="1:7">
      <c r="A5" s="63" t="s">
        <v>2085</v>
      </c>
      <c r="B5" s="64">
        <v>5290</v>
      </c>
      <c r="C5" s="64">
        <v>5290</v>
      </c>
      <c r="D5" s="64">
        <f>D6+D8+D10+D11+D12</f>
        <v>411</v>
      </c>
      <c r="E5" s="73">
        <f>D5/C5</f>
        <v>0.0776937618147448</v>
      </c>
      <c r="F5" s="64">
        <v>6300</v>
      </c>
      <c r="G5" s="73">
        <f>D5/F5-1</f>
        <v>-0.934761904761905</v>
      </c>
    </row>
    <row r="6" s="52" customFormat="true" ht="17.1" customHeight="true" spans="1:7">
      <c r="A6" s="65" t="s">
        <v>2086</v>
      </c>
      <c r="B6" s="64">
        <v>4800</v>
      </c>
      <c r="C6" s="64">
        <v>4800</v>
      </c>
      <c r="D6" s="64"/>
      <c r="E6" s="73"/>
      <c r="F6" s="64"/>
      <c r="G6" s="73"/>
    </row>
    <row r="7" s="52" customFormat="true" ht="17.1" customHeight="true" spans="1:7">
      <c r="A7" s="66" t="s">
        <v>2087</v>
      </c>
      <c r="B7" s="67">
        <v>4800</v>
      </c>
      <c r="C7" s="67">
        <v>4800</v>
      </c>
      <c r="D7" s="68"/>
      <c r="E7" s="74"/>
      <c r="F7" s="68"/>
      <c r="G7" s="73"/>
    </row>
    <row r="8" s="52" customFormat="true" ht="17.1" customHeight="true" spans="1:7">
      <c r="A8" s="65" t="s">
        <v>2088</v>
      </c>
      <c r="B8" s="64"/>
      <c r="C8" s="64"/>
      <c r="D8" s="64"/>
      <c r="E8" s="73"/>
      <c r="F8" s="69">
        <v>6000</v>
      </c>
      <c r="G8" s="73" t="s">
        <v>20</v>
      </c>
    </row>
    <row r="9" s="52" customFormat="true" ht="17.1" customHeight="true" spans="1:7">
      <c r="A9" s="66" t="s">
        <v>2089</v>
      </c>
      <c r="B9" s="67"/>
      <c r="C9" s="67"/>
      <c r="D9" s="67"/>
      <c r="E9" s="73"/>
      <c r="F9" s="68">
        <v>6000</v>
      </c>
      <c r="G9" s="73" t="s">
        <v>20</v>
      </c>
    </row>
    <row r="10" s="52" customFormat="true" ht="17.1" customHeight="true" spans="1:7">
      <c r="A10" s="65" t="s">
        <v>2090</v>
      </c>
      <c r="B10" s="64"/>
      <c r="C10" s="64"/>
      <c r="D10" s="69"/>
      <c r="E10" s="73"/>
      <c r="F10" s="69"/>
      <c r="G10" s="73"/>
    </row>
    <row r="11" s="52" customFormat="true" ht="17.1" customHeight="true" spans="1:7">
      <c r="A11" s="65" t="s">
        <v>2091</v>
      </c>
      <c r="B11" s="64"/>
      <c r="C11" s="64"/>
      <c r="D11" s="69"/>
      <c r="E11" s="73"/>
      <c r="F11" s="69"/>
      <c r="G11" s="73"/>
    </row>
    <row r="12" s="52" customFormat="true" ht="17.1" customHeight="true" spans="1:7">
      <c r="A12" s="65" t="s">
        <v>2092</v>
      </c>
      <c r="B12" s="64">
        <v>490</v>
      </c>
      <c r="C12" s="64">
        <v>490</v>
      </c>
      <c r="D12" s="64">
        <v>411</v>
      </c>
      <c r="E12" s="73">
        <f t="shared" ref="E12:E14" si="0">D12/C12</f>
        <v>0.838775510204082</v>
      </c>
      <c r="F12" s="69">
        <v>300</v>
      </c>
      <c r="G12" s="73">
        <f t="shared" ref="G12:G16" si="1">D12/F12-1</f>
        <v>0.37</v>
      </c>
    </row>
    <row r="13" s="52" customFormat="true" ht="17.1" customHeight="true" spans="1:7">
      <c r="A13" s="70" t="s">
        <v>2093</v>
      </c>
      <c r="B13" s="67">
        <v>490</v>
      </c>
      <c r="C13" s="67">
        <v>490</v>
      </c>
      <c r="D13" s="67">
        <v>411</v>
      </c>
      <c r="E13" s="74">
        <f t="shared" si="0"/>
        <v>0.838775510204082</v>
      </c>
      <c r="F13" s="68">
        <v>300</v>
      </c>
      <c r="G13" s="74">
        <f t="shared" si="1"/>
        <v>0.37</v>
      </c>
    </row>
    <row r="14" s="53" customFormat="true" ht="17.1" customHeight="true" spans="1:11">
      <c r="A14" s="70" t="s">
        <v>2094</v>
      </c>
      <c r="B14" s="67">
        <v>10766</v>
      </c>
      <c r="C14" s="67">
        <v>10766</v>
      </c>
      <c r="D14" s="67">
        <v>10766</v>
      </c>
      <c r="E14" s="74">
        <f t="shared" si="0"/>
        <v>1</v>
      </c>
      <c r="F14" s="68">
        <v>728</v>
      </c>
      <c r="G14" s="74">
        <f t="shared" si="1"/>
        <v>13.7884615384615</v>
      </c>
      <c r="H14" s="75"/>
      <c r="I14" s="75"/>
      <c r="K14" s="75"/>
    </row>
    <row r="15" s="53" customFormat="true" ht="17.1" customHeight="true" spans="1:11">
      <c r="A15" s="70" t="s">
        <v>2095</v>
      </c>
      <c r="B15" s="67">
        <v>0</v>
      </c>
      <c r="C15" s="67">
        <v>0</v>
      </c>
      <c r="D15" s="68">
        <v>4887</v>
      </c>
      <c r="E15" s="74"/>
      <c r="F15" s="68">
        <v>13641</v>
      </c>
      <c r="G15" s="74">
        <f t="shared" si="1"/>
        <v>-0.641741807785353</v>
      </c>
      <c r="H15" s="75"/>
      <c r="I15" s="75"/>
      <c r="K15" s="75"/>
    </row>
    <row r="16" s="52" customFormat="true" ht="17.1" customHeight="true" spans="1:7">
      <c r="A16" s="71" t="s">
        <v>69</v>
      </c>
      <c r="B16" s="69">
        <f>B5+B14+B15</f>
        <v>16056</v>
      </c>
      <c r="C16" s="69">
        <f>C5+C14+C15</f>
        <v>16056</v>
      </c>
      <c r="D16" s="69">
        <f>D5+D14+D15</f>
        <v>16064</v>
      </c>
      <c r="E16" s="73">
        <f>D16/C16</f>
        <v>1.00049825610364</v>
      </c>
      <c r="F16" s="69">
        <v>20669</v>
      </c>
      <c r="G16" s="73">
        <f t="shared" si="1"/>
        <v>-0.222797426097054</v>
      </c>
    </row>
    <row r="17" s="54" customFormat="true" ht="17.1" customHeight="true"/>
    <row r="18" s="52" customFormat="true" ht="17.25" customHeight="true" spans="1:7">
      <c r="A18" s="57"/>
      <c r="B18" s="57"/>
      <c r="C18" s="57"/>
      <c r="D18" s="56"/>
      <c r="E18" s="56"/>
      <c r="F18" s="56"/>
      <c r="G18" s="56"/>
    </row>
    <row r="19" s="55" customFormat="true" ht="26.25" customHeight="true" spans="1:7">
      <c r="A19" s="57"/>
      <c r="B19" s="57"/>
      <c r="C19" s="57"/>
      <c r="D19" s="58"/>
      <c r="E19" s="58"/>
      <c r="F19" s="58"/>
      <c r="G19" s="58"/>
    </row>
    <row r="20" s="56" customFormat="true" spans="1:7">
      <c r="A20" s="57"/>
      <c r="B20" s="57"/>
      <c r="C20" s="57"/>
      <c r="D20" s="58"/>
      <c r="E20" s="58"/>
      <c r="F20" s="58"/>
      <c r="G20" s="58"/>
    </row>
  </sheetData>
  <mergeCells count="2">
    <mergeCell ref="A2:G2"/>
    <mergeCell ref="A3:G3"/>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
  <sheetViews>
    <sheetView tabSelected="1" workbookViewId="0">
      <selection activeCell="A8" sqref="A8"/>
    </sheetView>
  </sheetViews>
  <sheetFormatPr defaultColWidth="9" defaultRowHeight="13.5" outlineLevelRow="6" outlineLevelCol="1"/>
  <cols>
    <col min="1" max="1" width="40.75" style="43" customWidth="true"/>
    <col min="2" max="2" width="33.125" style="43" customWidth="true"/>
    <col min="3" max="16384" width="9" style="43"/>
  </cols>
  <sheetData>
    <row r="1" s="43" customFormat="true" ht="21" customHeight="true" spans="1:1">
      <c r="A1" s="43" t="s">
        <v>2098</v>
      </c>
    </row>
    <row r="2" s="43" customFormat="true" ht="21.75" spans="1:2">
      <c r="A2" s="44" t="s">
        <v>2099</v>
      </c>
      <c r="B2" s="44"/>
    </row>
    <row r="3" s="43" customFormat="true" spans="1:2">
      <c r="A3" s="45"/>
      <c r="B3" s="45" t="s">
        <v>3</v>
      </c>
    </row>
    <row r="4" s="43" customFormat="true" ht="18" spans="1:2">
      <c r="A4" s="46" t="s">
        <v>1869</v>
      </c>
      <c r="B4" s="47" t="s">
        <v>2100</v>
      </c>
    </row>
    <row r="5" s="43" customFormat="true" ht="35" customHeight="true" spans="1:2">
      <c r="A5" s="48" t="s">
        <v>2101</v>
      </c>
      <c r="B5" s="49">
        <v>3</v>
      </c>
    </row>
    <row r="6" s="43" customFormat="true" ht="35" customHeight="true" spans="1:2">
      <c r="A6" s="50" t="s">
        <v>2102</v>
      </c>
      <c r="B6" s="49">
        <v>3</v>
      </c>
    </row>
    <row r="7" spans="1:1">
      <c r="A7" s="43" t="s">
        <v>1863</v>
      </c>
    </row>
  </sheetData>
  <mergeCells count="1">
    <mergeCell ref="A2:B2"/>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9"/>
  <sheetViews>
    <sheetView workbookViewId="0">
      <selection activeCell="B19" sqref="B19"/>
    </sheetView>
  </sheetViews>
  <sheetFormatPr defaultColWidth="9" defaultRowHeight="15.75" outlineLevelCol="1"/>
  <sheetData>
    <row r="19" ht="34.5" spans="2:2">
      <c r="B19" s="28" t="s">
        <v>2103</v>
      </c>
    </row>
  </sheetData>
  <printOptions horizontalCentered="true"/>
  <pageMargins left="0.700694444444445" right="0.700694444444445" top="0.751388888888889" bottom="0.751388888888889" header="0.298611111111111" footer="0.298611111111111"/>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1"/>
  <sheetViews>
    <sheetView showGridLines="0" showZeros="0" workbookViewId="0">
      <selection activeCell="A1" sqref="A1"/>
    </sheetView>
  </sheetViews>
  <sheetFormatPr defaultColWidth="9.125" defaultRowHeight="15.75"/>
  <cols>
    <col min="1" max="1" width="18.125" style="30" customWidth="true"/>
    <col min="2" max="2" width="8.125" style="30" customWidth="true"/>
    <col min="3" max="4" width="14" style="30" customWidth="true"/>
    <col min="5" max="5" width="17.375" style="30" customWidth="true"/>
    <col min="6" max="7" width="14" style="30" customWidth="true"/>
    <col min="8" max="10" width="9.375" style="30" customWidth="true"/>
    <col min="11" max="11" width="7.625" style="31" customWidth="true"/>
    <col min="12" max="256" width="9.125" style="31"/>
    <col min="257" max="257" width="20.875" style="31" customWidth="true"/>
    <col min="258" max="258" width="9.75" style="31" customWidth="true"/>
    <col min="259" max="263" width="13.25" style="31" customWidth="true"/>
    <col min="264" max="266" width="9.375" style="31" customWidth="true"/>
    <col min="267" max="512" width="9.125" style="31"/>
    <col min="513" max="513" width="20.875" style="31" customWidth="true"/>
    <col min="514" max="514" width="9.75" style="31" customWidth="true"/>
    <col min="515" max="519" width="13.25" style="31" customWidth="true"/>
    <col min="520" max="522" width="9.375" style="31" customWidth="true"/>
    <col min="523" max="768" width="9.125" style="31"/>
    <col min="769" max="769" width="20.875" style="31" customWidth="true"/>
    <col min="770" max="770" width="9.75" style="31" customWidth="true"/>
    <col min="771" max="775" width="13.25" style="31" customWidth="true"/>
    <col min="776" max="778" width="9.375" style="31" customWidth="true"/>
    <col min="779" max="1024" width="9.125" style="31"/>
    <col min="1025" max="1025" width="20.875" style="31" customWidth="true"/>
    <col min="1026" max="1026" width="9.75" style="31" customWidth="true"/>
    <col min="1027" max="1031" width="13.25" style="31" customWidth="true"/>
    <col min="1032" max="1034" width="9.375" style="31" customWidth="true"/>
    <col min="1035" max="1280" width="9.125" style="31"/>
    <col min="1281" max="1281" width="20.875" style="31" customWidth="true"/>
    <col min="1282" max="1282" width="9.75" style="31" customWidth="true"/>
    <col min="1283" max="1287" width="13.25" style="31" customWidth="true"/>
    <col min="1288" max="1290" width="9.375" style="31" customWidth="true"/>
    <col min="1291" max="1536" width="9.125" style="31"/>
    <col min="1537" max="1537" width="20.875" style="31" customWidth="true"/>
    <col min="1538" max="1538" width="9.75" style="31" customWidth="true"/>
    <col min="1539" max="1543" width="13.25" style="31" customWidth="true"/>
    <col min="1544" max="1546" width="9.375" style="31" customWidth="true"/>
    <col min="1547" max="1792" width="9.125" style="31"/>
    <col min="1793" max="1793" width="20.875" style="31" customWidth="true"/>
    <col min="1794" max="1794" width="9.75" style="31" customWidth="true"/>
    <col min="1795" max="1799" width="13.25" style="31" customWidth="true"/>
    <col min="1800" max="1802" width="9.375" style="31" customWidth="true"/>
    <col min="1803" max="2048" width="9.125" style="31"/>
    <col min="2049" max="2049" width="20.875" style="31" customWidth="true"/>
    <col min="2050" max="2050" width="9.75" style="31" customWidth="true"/>
    <col min="2051" max="2055" width="13.25" style="31" customWidth="true"/>
    <col min="2056" max="2058" width="9.375" style="31" customWidth="true"/>
    <col min="2059" max="2304" width="9.125" style="31"/>
    <col min="2305" max="2305" width="20.875" style="31" customWidth="true"/>
    <col min="2306" max="2306" width="9.75" style="31" customWidth="true"/>
    <col min="2307" max="2311" width="13.25" style="31" customWidth="true"/>
    <col min="2312" max="2314" width="9.375" style="31" customWidth="true"/>
    <col min="2315" max="2560" width="9.125" style="31"/>
    <col min="2561" max="2561" width="20.875" style="31" customWidth="true"/>
    <col min="2562" max="2562" width="9.75" style="31" customWidth="true"/>
    <col min="2563" max="2567" width="13.25" style="31" customWidth="true"/>
    <col min="2568" max="2570" width="9.375" style="31" customWidth="true"/>
    <col min="2571" max="2816" width="9.125" style="31"/>
    <col min="2817" max="2817" width="20.875" style="31" customWidth="true"/>
    <col min="2818" max="2818" width="9.75" style="31" customWidth="true"/>
    <col min="2819" max="2823" width="13.25" style="31" customWidth="true"/>
    <col min="2824" max="2826" width="9.375" style="31" customWidth="true"/>
    <col min="2827" max="3072" width="9.125" style="31"/>
    <col min="3073" max="3073" width="20.875" style="31" customWidth="true"/>
    <col min="3074" max="3074" width="9.75" style="31" customWidth="true"/>
    <col min="3075" max="3079" width="13.25" style="31" customWidth="true"/>
    <col min="3080" max="3082" width="9.375" style="31" customWidth="true"/>
    <col min="3083" max="3328" width="9.125" style="31"/>
    <col min="3329" max="3329" width="20.875" style="31" customWidth="true"/>
    <col min="3330" max="3330" width="9.75" style="31" customWidth="true"/>
    <col min="3331" max="3335" width="13.25" style="31" customWidth="true"/>
    <col min="3336" max="3338" width="9.375" style="31" customWidth="true"/>
    <col min="3339" max="3584" width="9.125" style="31"/>
    <col min="3585" max="3585" width="20.875" style="31" customWidth="true"/>
    <col min="3586" max="3586" width="9.75" style="31" customWidth="true"/>
    <col min="3587" max="3591" width="13.25" style="31" customWidth="true"/>
    <col min="3592" max="3594" width="9.375" style="31" customWidth="true"/>
    <col min="3595" max="3840" width="9.125" style="31"/>
    <col min="3841" max="3841" width="20.875" style="31" customWidth="true"/>
    <col min="3842" max="3842" width="9.75" style="31" customWidth="true"/>
    <col min="3843" max="3847" width="13.25" style="31" customWidth="true"/>
    <col min="3848" max="3850" width="9.375" style="31" customWidth="true"/>
    <col min="3851" max="4096" width="9.125" style="31"/>
    <col min="4097" max="4097" width="20.875" style="31" customWidth="true"/>
    <col min="4098" max="4098" width="9.75" style="31" customWidth="true"/>
    <col min="4099" max="4103" width="13.25" style="31" customWidth="true"/>
    <col min="4104" max="4106" width="9.375" style="31" customWidth="true"/>
    <col min="4107" max="4352" width="9.125" style="31"/>
    <col min="4353" max="4353" width="20.875" style="31" customWidth="true"/>
    <col min="4354" max="4354" width="9.75" style="31" customWidth="true"/>
    <col min="4355" max="4359" width="13.25" style="31" customWidth="true"/>
    <col min="4360" max="4362" width="9.375" style="31" customWidth="true"/>
    <col min="4363" max="4608" width="9.125" style="31"/>
    <col min="4609" max="4609" width="20.875" style="31" customWidth="true"/>
    <col min="4610" max="4610" width="9.75" style="31" customWidth="true"/>
    <col min="4611" max="4615" width="13.25" style="31" customWidth="true"/>
    <col min="4616" max="4618" width="9.375" style="31" customWidth="true"/>
    <col min="4619" max="4864" width="9.125" style="31"/>
    <col min="4865" max="4865" width="20.875" style="31" customWidth="true"/>
    <col min="4866" max="4866" width="9.75" style="31" customWidth="true"/>
    <col min="4867" max="4871" width="13.25" style="31" customWidth="true"/>
    <col min="4872" max="4874" width="9.375" style="31" customWidth="true"/>
    <col min="4875" max="5120" width="9.125" style="31"/>
    <col min="5121" max="5121" width="20.875" style="31" customWidth="true"/>
    <col min="5122" max="5122" width="9.75" style="31" customWidth="true"/>
    <col min="5123" max="5127" width="13.25" style="31" customWidth="true"/>
    <col min="5128" max="5130" width="9.375" style="31" customWidth="true"/>
    <col min="5131" max="5376" width="9.125" style="31"/>
    <col min="5377" max="5377" width="20.875" style="31" customWidth="true"/>
    <col min="5378" max="5378" width="9.75" style="31" customWidth="true"/>
    <col min="5379" max="5383" width="13.25" style="31" customWidth="true"/>
    <col min="5384" max="5386" width="9.375" style="31" customWidth="true"/>
    <col min="5387" max="5632" width="9.125" style="31"/>
    <col min="5633" max="5633" width="20.875" style="31" customWidth="true"/>
    <col min="5634" max="5634" width="9.75" style="31" customWidth="true"/>
    <col min="5635" max="5639" width="13.25" style="31" customWidth="true"/>
    <col min="5640" max="5642" width="9.375" style="31" customWidth="true"/>
    <col min="5643" max="5888" width="9.125" style="31"/>
    <col min="5889" max="5889" width="20.875" style="31" customWidth="true"/>
    <col min="5890" max="5890" width="9.75" style="31" customWidth="true"/>
    <col min="5891" max="5895" width="13.25" style="31" customWidth="true"/>
    <col min="5896" max="5898" width="9.375" style="31" customWidth="true"/>
    <col min="5899" max="6144" width="9.125" style="31"/>
    <col min="6145" max="6145" width="20.875" style="31" customWidth="true"/>
    <col min="6146" max="6146" width="9.75" style="31" customWidth="true"/>
    <col min="6147" max="6151" width="13.25" style="31" customWidth="true"/>
    <col min="6152" max="6154" width="9.375" style="31" customWidth="true"/>
    <col min="6155" max="6400" width="9.125" style="31"/>
    <col min="6401" max="6401" width="20.875" style="31" customWidth="true"/>
    <col min="6402" max="6402" width="9.75" style="31" customWidth="true"/>
    <col min="6403" max="6407" width="13.25" style="31" customWidth="true"/>
    <col min="6408" max="6410" width="9.375" style="31" customWidth="true"/>
    <col min="6411" max="6656" width="9.125" style="31"/>
    <col min="6657" max="6657" width="20.875" style="31" customWidth="true"/>
    <col min="6658" max="6658" width="9.75" style="31" customWidth="true"/>
    <col min="6659" max="6663" width="13.25" style="31" customWidth="true"/>
    <col min="6664" max="6666" width="9.375" style="31" customWidth="true"/>
    <col min="6667" max="6912" width="9.125" style="31"/>
    <col min="6913" max="6913" width="20.875" style="31" customWidth="true"/>
    <col min="6914" max="6914" width="9.75" style="31" customWidth="true"/>
    <col min="6915" max="6919" width="13.25" style="31" customWidth="true"/>
    <col min="6920" max="6922" width="9.375" style="31" customWidth="true"/>
    <col min="6923" max="7168" width="9.125" style="31"/>
    <col min="7169" max="7169" width="20.875" style="31" customWidth="true"/>
    <col min="7170" max="7170" width="9.75" style="31" customWidth="true"/>
    <col min="7171" max="7175" width="13.25" style="31" customWidth="true"/>
    <col min="7176" max="7178" width="9.375" style="31" customWidth="true"/>
    <col min="7179" max="7424" width="9.125" style="31"/>
    <col min="7425" max="7425" width="20.875" style="31" customWidth="true"/>
    <col min="7426" max="7426" width="9.75" style="31" customWidth="true"/>
    <col min="7427" max="7431" width="13.25" style="31" customWidth="true"/>
    <col min="7432" max="7434" width="9.375" style="31" customWidth="true"/>
    <col min="7435" max="7680" width="9.125" style="31"/>
    <col min="7681" max="7681" width="20.875" style="31" customWidth="true"/>
    <col min="7682" max="7682" width="9.75" style="31" customWidth="true"/>
    <col min="7683" max="7687" width="13.25" style="31" customWidth="true"/>
    <col min="7688" max="7690" width="9.375" style="31" customWidth="true"/>
    <col min="7691" max="7936" width="9.125" style="31"/>
    <col min="7937" max="7937" width="20.875" style="31" customWidth="true"/>
    <col min="7938" max="7938" width="9.75" style="31" customWidth="true"/>
    <col min="7939" max="7943" width="13.25" style="31" customWidth="true"/>
    <col min="7944" max="7946" width="9.375" style="31" customWidth="true"/>
    <col min="7947" max="8192" width="9.125" style="31"/>
    <col min="8193" max="8193" width="20.875" style="31" customWidth="true"/>
    <col min="8194" max="8194" width="9.75" style="31" customWidth="true"/>
    <col min="8195" max="8199" width="13.25" style="31" customWidth="true"/>
    <col min="8200" max="8202" width="9.375" style="31" customWidth="true"/>
    <col min="8203" max="8448" width="9.125" style="31"/>
    <col min="8449" max="8449" width="20.875" style="31" customWidth="true"/>
    <col min="8450" max="8450" width="9.75" style="31" customWidth="true"/>
    <col min="8451" max="8455" width="13.25" style="31" customWidth="true"/>
    <col min="8456" max="8458" width="9.375" style="31" customWidth="true"/>
    <col min="8459" max="8704" width="9.125" style="31"/>
    <col min="8705" max="8705" width="20.875" style="31" customWidth="true"/>
    <col min="8706" max="8706" width="9.75" style="31" customWidth="true"/>
    <col min="8707" max="8711" width="13.25" style="31" customWidth="true"/>
    <col min="8712" max="8714" width="9.375" style="31" customWidth="true"/>
    <col min="8715" max="8960" width="9.125" style="31"/>
    <col min="8961" max="8961" width="20.875" style="31" customWidth="true"/>
    <col min="8962" max="8962" width="9.75" style="31" customWidth="true"/>
    <col min="8963" max="8967" width="13.25" style="31" customWidth="true"/>
    <col min="8968" max="8970" width="9.375" style="31" customWidth="true"/>
    <col min="8971" max="9216" width="9.125" style="31"/>
    <col min="9217" max="9217" width="20.875" style="31" customWidth="true"/>
    <col min="9218" max="9218" width="9.75" style="31" customWidth="true"/>
    <col min="9219" max="9223" width="13.25" style="31" customWidth="true"/>
    <col min="9224" max="9226" width="9.375" style="31" customWidth="true"/>
    <col min="9227" max="9472" width="9.125" style="31"/>
    <col min="9473" max="9473" width="20.875" style="31" customWidth="true"/>
    <col min="9474" max="9474" width="9.75" style="31" customWidth="true"/>
    <col min="9475" max="9479" width="13.25" style="31" customWidth="true"/>
    <col min="9480" max="9482" width="9.375" style="31" customWidth="true"/>
    <col min="9483" max="9728" width="9.125" style="31"/>
    <col min="9729" max="9729" width="20.875" style="31" customWidth="true"/>
    <col min="9730" max="9730" width="9.75" style="31" customWidth="true"/>
    <col min="9731" max="9735" width="13.25" style="31" customWidth="true"/>
    <col min="9736" max="9738" width="9.375" style="31" customWidth="true"/>
    <col min="9739" max="9984" width="9.125" style="31"/>
    <col min="9985" max="9985" width="20.875" style="31" customWidth="true"/>
    <col min="9986" max="9986" width="9.75" style="31" customWidth="true"/>
    <col min="9987" max="9991" width="13.25" style="31" customWidth="true"/>
    <col min="9992" max="9994" width="9.375" style="31" customWidth="true"/>
    <col min="9995" max="10240" width="9.125" style="31"/>
    <col min="10241" max="10241" width="20.875" style="31" customWidth="true"/>
    <col min="10242" max="10242" width="9.75" style="31" customWidth="true"/>
    <col min="10243" max="10247" width="13.25" style="31" customWidth="true"/>
    <col min="10248" max="10250" width="9.375" style="31" customWidth="true"/>
    <col min="10251" max="10496" width="9.125" style="31"/>
    <col min="10497" max="10497" width="20.875" style="31" customWidth="true"/>
    <col min="10498" max="10498" width="9.75" style="31" customWidth="true"/>
    <col min="10499" max="10503" width="13.25" style="31" customWidth="true"/>
    <col min="10504" max="10506" width="9.375" style="31" customWidth="true"/>
    <col min="10507" max="10752" width="9.125" style="31"/>
    <col min="10753" max="10753" width="20.875" style="31" customWidth="true"/>
    <col min="10754" max="10754" width="9.75" style="31" customWidth="true"/>
    <col min="10755" max="10759" width="13.25" style="31" customWidth="true"/>
    <col min="10760" max="10762" width="9.375" style="31" customWidth="true"/>
    <col min="10763" max="11008" width="9.125" style="31"/>
    <col min="11009" max="11009" width="20.875" style="31" customWidth="true"/>
    <col min="11010" max="11010" width="9.75" style="31" customWidth="true"/>
    <col min="11011" max="11015" width="13.25" style="31" customWidth="true"/>
    <col min="11016" max="11018" width="9.375" style="31" customWidth="true"/>
    <col min="11019" max="11264" width="9.125" style="31"/>
    <col min="11265" max="11265" width="20.875" style="31" customWidth="true"/>
    <col min="11266" max="11266" width="9.75" style="31" customWidth="true"/>
    <col min="11267" max="11271" width="13.25" style="31" customWidth="true"/>
    <col min="11272" max="11274" width="9.375" style="31" customWidth="true"/>
    <col min="11275" max="11520" width="9.125" style="31"/>
    <col min="11521" max="11521" width="20.875" style="31" customWidth="true"/>
    <col min="11522" max="11522" width="9.75" style="31" customWidth="true"/>
    <col min="11523" max="11527" width="13.25" style="31" customWidth="true"/>
    <col min="11528" max="11530" width="9.375" style="31" customWidth="true"/>
    <col min="11531" max="11776" width="9.125" style="31"/>
    <col min="11777" max="11777" width="20.875" style="31" customWidth="true"/>
    <col min="11778" max="11778" width="9.75" style="31" customWidth="true"/>
    <col min="11779" max="11783" width="13.25" style="31" customWidth="true"/>
    <col min="11784" max="11786" width="9.375" style="31" customWidth="true"/>
    <col min="11787" max="12032" width="9.125" style="31"/>
    <col min="12033" max="12033" width="20.875" style="31" customWidth="true"/>
    <col min="12034" max="12034" width="9.75" style="31" customWidth="true"/>
    <col min="12035" max="12039" width="13.25" style="31" customWidth="true"/>
    <col min="12040" max="12042" width="9.375" style="31" customWidth="true"/>
    <col min="12043" max="12288" width="9.125" style="31"/>
    <col min="12289" max="12289" width="20.875" style="31" customWidth="true"/>
    <col min="12290" max="12290" width="9.75" style="31" customWidth="true"/>
    <col min="12291" max="12295" width="13.25" style="31" customWidth="true"/>
    <col min="12296" max="12298" width="9.375" style="31" customWidth="true"/>
    <col min="12299" max="12544" width="9.125" style="31"/>
    <col min="12545" max="12545" width="20.875" style="31" customWidth="true"/>
    <col min="12546" max="12546" width="9.75" style="31" customWidth="true"/>
    <col min="12547" max="12551" width="13.25" style="31" customWidth="true"/>
    <col min="12552" max="12554" width="9.375" style="31" customWidth="true"/>
    <col min="12555" max="12800" width="9.125" style="31"/>
    <col min="12801" max="12801" width="20.875" style="31" customWidth="true"/>
    <col min="12802" max="12802" width="9.75" style="31" customWidth="true"/>
    <col min="12803" max="12807" width="13.25" style="31" customWidth="true"/>
    <col min="12808" max="12810" width="9.375" style="31" customWidth="true"/>
    <col min="12811" max="13056" width="9.125" style="31"/>
    <col min="13057" max="13057" width="20.875" style="31" customWidth="true"/>
    <col min="13058" max="13058" width="9.75" style="31" customWidth="true"/>
    <col min="13059" max="13063" width="13.25" style="31" customWidth="true"/>
    <col min="13064" max="13066" width="9.375" style="31" customWidth="true"/>
    <col min="13067" max="13312" width="9.125" style="31"/>
    <col min="13313" max="13313" width="20.875" style="31" customWidth="true"/>
    <col min="13314" max="13314" width="9.75" style="31" customWidth="true"/>
    <col min="13315" max="13319" width="13.25" style="31" customWidth="true"/>
    <col min="13320" max="13322" width="9.375" style="31" customWidth="true"/>
    <col min="13323" max="13568" width="9.125" style="31"/>
    <col min="13569" max="13569" width="20.875" style="31" customWidth="true"/>
    <col min="13570" max="13570" width="9.75" style="31" customWidth="true"/>
    <col min="13571" max="13575" width="13.25" style="31" customWidth="true"/>
    <col min="13576" max="13578" width="9.375" style="31" customWidth="true"/>
    <col min="13579" max="13824" width="9.125" style="31"/>
    <col min="13825" max="13825" width="20.875" style="31" customWidth="true"/>
    <col min="13826" max="13826" width="9.75" style="31" customWidth="true"/>
    <col min="13827" max="13831" width="13.25" style="31" customWidth="true"/>
    <col min="13832" max="13834" width="9.375" style="31" customWidth="true"/>
    <col min="13835" max="14080" width="9.125" style="31"/>
    <col min="14081" max="14081" width="20.875" style="31" customWidth="true"/>
    <col min="14082" max="14082" width="9.75" style="31" customWidth="true"/>
    <col min="14083" max="14087" width="13.25" style="31" customWidth="true"/>
    <col min="14088" max="14090" width="9.375" style="31" customWidth="true"/>
    <col min="14091" max="14336" width="9.125" style="31"/>
    <col min="14337" max="14337" width="20.875" style="31" customWidth="true"/>
    <col min="14338" max="14338" width="9.75" style="31" customWidth="true"/>
    <col min="14339" max="14343" width="13.25" style="31" customWidth="true"/>
    <col min="14344" max="14346" width="9.375" style="31" customWidth="true"/>
    <col min="14347" max="14592" width="9.125" style="31"/>
    <col min="14593" max="14593" width="20.875" style="31" customWidth="true"/>
    <col min="14594" max="14594" width="9.75" style="31" customWidth="true"/>
    <col min="14595" max="14599" width="13.25" style="31" customWidth="true"/>
    <col min="14600" max="14602" width="9.375" style="31" customWidth="true"/>
    <col min="14603" max="14848" width="9.125" style="31"/>
    <col min="14849" max="14849" width="20.875" style="31" customWidth="true"/>
    <col min="14850" max="14850" width="9.75" style="31" customWidth="true"/>
    <col min="14851" max="14855" width="13.25" style="31" customWidth="true"/>
    <col min="14856" max="14858" width="9.375" style="31" customWidth="true"/>
    <col min="14859" max="15104" width="9.125" style="31"/>
    <col min="15105" max="15105" width="20.875" style="31" customWidth="true"/>
    <col min="15106" max="15106" width="9.75" style="31" customWidth="true"/>
    <col min="15107" max="15111" width="13.25" style="31" customWidth="true"/>
    <col min="15112" max="15114" width="9.375" style="31" customWidth="true"/>
    <col min="15115" max="15360" width="9.125" style="31"/>
    <col min="15361" max="15361" width="20.875" style="31" customWidth="true"/>
    <col min="15362" max="15362" width="9.75" style="31" customWidth="true"/>
    <col min="15363" max="15367" width="13.25" style="31" customWidth="true"/>
    <col min="15368" max="15370" width="9.375" style="31" customWidth="true"/>
    <col min="15371" max="15616" width="9.125" style="31"/>
    <col min="15617" max="15617" width="20.875" style="31" customWidth="true"/>
    <col min="15618" max="15618" width="9.75" style="31" customWidth="true"/>
    <col min="15619" max="15623" width="13.25" style="31" customWidth="true"/>
    <col min="15624" max="15626" width="9.375" style="31" customWidth="true"/>
    <col min="15627" max="15872" width="9.125" style="31"/>
    <col min="15873" max="15873" width="20.875" style="31" customWidth="true"/>
    <col min="15874" max="15874" width="9.75" style="31" customWidth="true"/>
    <col min="15875" max="15879" width="13.25" style="31" customWidth="true"/>
    <col min="15880" max="15882" width="9.375" style="31" customWidth="true"/>
    <col min="15883" max="16128" width="9.125" style="31"/>
    <col min="16129" max="16129" width="20.875" style="31" customWidth="true"/>
    <col min="16130" max="16130" width="9.75" style="31" customWidth="true"/>
    <col min="16131" max="16135" width="13.25" style="31" customWidth="true"/>
    <col min="16136" max="16138" width="9.375" style="31" customWidth="true"/>
    <col min="16139" max="16384" width="9.125" style="31"/>
  </cols>
  <sheetData>
    <row r="1" spans="1:1">
      <c r="A1" s="32" t="s">
        <v>2104</v>
      </c>
    </row>
    <row r="2" s="29" customFormat="true" ht="33.95" customHeight="true" spans="1:10">
      <c r="A2" s="34" t="s">
        <v>2105</v>
      </c>
      <c r="B2" s="34"/>
      <c r="C2" s="34"/>
      <c r="D2" s="34"/>
      <c r="E2" s="34"/>
      <c r="F2" s="34"/>
      <c r="G2" s="34"/>
      <c r="H2" s="34"/>
      <c r="I2" s="34"/>
      <c r="J2" s="34"/>
    </row>
    <row r="3" s="29" customFormat="true" ht="17.1" customHeight="true" spans="1:10">
      <c r="A3" s="35" t="s">
        <v>72</v>
      </c>
      <c r="B3" s="35"/>
      <c r="C3" s="35"/>
      <c r="D3" s="35"/>
      <c r="E3" s="35"/>
      <c r="F3" s="35"/>
      <c r="G3" s="35"/>
      <c r="H3" s="35"/>
      <c r="I3" s="35"/>
      <c r="J3" s="35"/>
    </row>
    <row r="4" s="29" customFormat="true" ht="12.75" customHeight="true" spans="1:10">
      <c r="A4" s="36" t="s">
        <v>1869</v>
      </c>
      <c r="B4" s="36" t="s">
        <v>2102</v>
      </c>
      <c r="C4" s="37" t="s">
        <v>2106</v>
      </c>
      <c r="D4" s="37" t="s">
        <v>2107</v>
      </c>
      <c r="E4" s="37" t="s">
        <v>2108</v>
      </c>
      <c r="F4" s="37" t="s">
        <v>2109</v>
      </c>
      <c r="G4" s="37" t="s">
        <v>2110</v>
      </c>
      <c r="H4" s="37" t="s">
        <v>2111</v>
      </c>
      <c r="I4" s="37" t="s">
        <v>2112</v>
      </c>
      <c r="J4" s="37" t="s">
        <v>2113</v>
      </c>
    </row>
    <row r="5" s="41" customFormat="true" ht="29.25" customHeight="true" spans="1:10">
      <c r="A5" s="36"/>
      <c r="B5" s="36"/>
      <c r="C5" s="36"/>
      <c r="D5" s="36"/>
      <c r="E5" s="36"/>
      <c r="F5" s="36"/>
      <c r="G5" s="36"/>
      <c r="H5" s="36"/>
      <c r="I5" s="36"/>
      <c r="J5" s="36"/>
    </row>
    <row r="6" s="29" customFormat="true" ht="31.5" customHeight="true" spans="1:10">
      <c r="A6" s="42" t="s">
        <v>2114</v>
      </c>
      <c r="B6" s="338" t="s">
        <v>2115</v>
      </c>
      <c r="C6" s="338" t="s">
        <v>2115</v>
      </c>
      <c r="D6" s="338" t="s">
        <v>2115</v>
      </c>
      <c r="E6" s="338" t="s">
        <v>2115</v>
      </c>
      <c r="F6" s="338" t="s">
        <v>2115</v>
      </c>
      <c r="G6" s="338" t="s">
        <v>2115</v>
      </c>
      <c r="H6" s="338" t="s">
        <v>2115</v>
      </c>
      <c r="I6" s="338" t="s">
        <v>2115</v>
      </c>
      <c r="J6" s="338" t="s">
        <v>2115</v>
      </c>
    </row>
    <row r="7" s="29" customFormat="true" ht="31.5" customHeight="true" spans="1:10">
      <c r="A7" s="38" t="s">
        <v>2116</v>
      </c>
      <c r="B7" s="338" t="s">
        <v>2115</v>
      </c>
      <c r="C7" s="338" t="s">
        <v>2115</v>
      </c>
      <c r="D7" s="338" t="s">
        <v>2115</v>
      </c>
      <c r="E7" s="338" t="s">
        <v>2115</v>
      </c>
      <c r="F7" s="338" t="s">
        <v>2115</v>
      </c>
      <c r="G7" s="338" t="s">
        <v>2115</v>
      </c>
      <c r="H7" s="338" t="s">
        <v>2115</v>
      </c>
      <c r="I7" s="338" t="s">
        <v>2115</v>
      </c>
      <c r="J7" s="338" t="s">
        <v>2115</v>
      </c>
    </row>
    <row r="8" s="29" customFormat="true" ht="31.5" customHeight="true" spans="1:10">
      <c r="A8" s="38" t="s">
        <v>2117</v>
      </c>
      <c r="B8" s="338" t="s">
        <v>2115</v>
      </c>
      <c r="C8" s="338" t="s">
        <v>2115</v>
      </c>
      <c r="D8" s="338" t="s">
        <v>2115</v>
      </c>
      <c r="E8" s="338" t="s">
        <v>2115</v>
      </c>
      <c r="F8" s="338" t="s">
        <v>2115</v>
      </c>
      <c r="G8" s="338" t="s">
        <v>2115</v>
      </c>
      <c r="H8" s="338" t="s">
        <v>2115</v>
      </c>
      <c r="I8" s="338" t="s">
        <v>2115</v>
      </c>
      <c r="J8" s="338" t="s">
        <v>2115</v>
      </c>
    </row>
    <row r="9" s="29" customFormat="true" ht="31.5" customHeight="true" spans="1:10">
      <c r="A9" s="38" t="s">
        <v>2118</v>
      </c>
      <c r="B9" s="338" t="s">
        <v>2115</v>
      </c>
      <c r="C9" s="338" t="s">
        <v>2115</v>
      </c>
      <c r="D9" s="338" t="s">
        <v>2115</v>
      </c>
      <c r="E9" s="338" t="s">
        <v>2115</v>
      </c>
      <c r="F9" s="338" t="s">
        <v>2115</v>
      </c>
      <c r="G9" s="338" t="s">
        <v>2115</v>
      </c>
      <c r="H9" s="338" t="s">
        <v>2115</v>
      </c>
      <c r="I9" s="338" t="s">
        <v>2115</v>
      </c>
      <c r="J9" s="338" t="s">
        <v>2115</v>
      </c>
    </row>
    <row r="10" s="29" customFormat="true" ht="31.5" customHeight="true" spans="1:10">
      <c r="A10" s="38" t="s">
        <v>2119</v>
      </c>
      <c r="B10" s="338" t="s">
        <v>2115</v>
      </c>
      <c r="C10" s="338" t="s">
        <v>2115</v>
      </c>
      <c r="D10" s="338" t="s">
        <v>2115</v>
      </c>
      <c r="E10" s="338" t="s">
        <v>2115</v>
      </c>
      <c r="F10" s="338" t="s">
        <v>2115</v>
      </c>
      <c r="G10" s="338" t="s">
        <v>2115</v>
      </c>
      <c r="H10" s="338" t="s">
        <v>2115</v>
      </c>
      <c r="I10" s="338" t="s">
        <v>2115</v>
      </c>
      <c r="J10" s="338" t="s">
        <v>2115</v>
      </c>
    </row>
    <row r="11" s="29" customFormat="true" ht="31.5" customHeight="true" spans="1:10">
      <c r="A11" s="38" t="s">
        <v>2120</v>
      </c>
      <c r="B11" s="338" t="s">
        <v>2115</v>
      </c>
      <c r="C11" s="338" t="s">
        <v>2115</v>
      </c>
      <c r="D11" s="338" t="s">
        <v>2115</v>
      </c>
      <c r="E11" s="338" t="s">
        <v>2115</v>
      </c>
      <c r="F11" s="338" t="s">
        <v>2115</v>
      </c>
      <c r="G11" s="338" t="s">
        <v>2115</v>
      </c>
      <c r="H11" s="338" t="s">
        <v>2115</v>
      </c>
      <c r="I11" s="338" t="s">
        <v>2115</v>
      </c>
      <c r="J11" s="338" t="s">
        <v>2115</v>
      </c>
    </row>
  </sheetData>
  <mergeCells count="12">
    <mergeCell ref="A2:J2"/>
    <mergeCell ref="A3:J3"/>
    <mergeCell ref="A4:A5"/>
    <mergeCell ref="B4:B5"/>
    <mergeCell ref="C4:C5"/>
    <mergeCell ref="D4:D5"/>
    <mergeCell ref="E4:E5"/>
    <mergeCell ref="F4:F5"/>
    <mergeCell ref="G4:G5"/>
    <mergeCell ref="H4:H5"/>
    <mergeCell ref="I4:I5"/>
    <mergeCell ref="J4:J5"/>
  </mergeCells>
  <printOptions horizontalCentered="true"/>
  <pageMargins left="0.747916666666667" right="0.747916666666667" top="0.747916666666667" bottom="0.747916666666667" header="0.314583333333333" footer="0.314583333333333"/>
  <pageSetup paperSize="1" scale="89" orientation="landscape" blackAndWhite="true"/>
  <headerFooter alignWithMargins="0">
    <oddFooter>&amp;C第 &amp;P 页 &amp;R&amp;A</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showGridLines="0" showZeros="0" workbookViewId="0">
      <selection activeCell="M21" sqref="M21"/>
    </sheetView>
  </sheetViews>
  <sheetFormatPr defaultColWidth="9.125" defaultRowHeight="15.75"/>
  <cols>
    <col min="1" max="1" width="22.75" style="30" customWidth="true"/>
    <col min="2" max="2" width="8.125" style="30" customWidth="true"/>
    <col min="3" max="4" width="14.625" style="30" customWidth="true"/>
    <col min="5" max="5" width="16.375" style="30" customWidth="true"/>
    <col min="6" max="7" width="14.625" style="30" customWidth="true"/>
    <col min="8" max="10" width="9.125" style="30" customWidth="true"/>
    <col min="11" max="256" width="9.125" style="31"/>
    <col min="257" max="257" width="20.875" style="31" customWidth="true"/>
    <col min="258" max="258" width="9.75" style="31" customWidth="true"/>
    <col min="259" max="262" width="13.25" style="31" customWidth="true"/>
    <col min="263" max="263" width="11.75" style="31" customWidth="true"/>
    <col min="264" max="266" width="9.375" style="31" customWidth="true"/>
    <col min="267" max="512" width="9.125" style="31"/>
    <col min="513" max="513" width="20.875" style="31" customWidth="true"/>
    <col min="514" max="514" width="9.75" style="31" customWidth="true"/>
    <col min="515" max="518" width="13.25" style="31" customWidth="true"/>
    <col min="519" max="519" width="11.75" style="31" customWidth="true"/>
    <col min="520" max="522" width="9.375" style="31" customWidth="true"/>
    <col min="523" max="768" width="9.125" style="31"/>
    <col min="769" max="769" width="20.875" style="31" customWidth="true"/>
    <col min="770" max="770" width="9.75" style="31" customWidth="true"/>
    <col min="771" max="774" width="13.25" style="31" customWidth="true"/>
    <col min="775" max="775" width="11.75" style="31" customWidth="true"/>
    <col min="776" max="778" width="9.375" style="31" customWidth="true"/>
    <col min="779" max="1024" width="9.125" style="31"/>
    <col min="1025" max="1025" width="20.875" style="31" customWidth="true"/>
    <col min="1026" max="1026" width="9.75" style="31" customWidth="true"/>
    <col min="1027" max="1030" width="13.25" style="31" customWidth="true"/>
    <col min="1031" max="1031" width="11.75" style="31" customWidth="true"/>
    <col min="1032" max="1034" width="9.375" style="31" customWidth="true"/>
    <col min="1035" max="1280" width="9.125" style="31"/>
    <col min="1281" max="1281" width="20.875" style="31" customWidth="true"/>
    <col min="1282" max="1282" width="9.75" style="31" customWidth="true"/>
    <col min="1283" max="1286" width="13.25" style="31" customWidth="true"/>
    <col min="1287" max="1287" width="11.75" style="31" customWidth="true"/>
    <col min="1288" max="1290" width="9.375" style="31" customWidth="true"/>
    <col min="1291" max="1536" width="9.125" style="31"/>
    <col min="1537" max="1537" width="20.875" style="31" customWidth="true"/>
    <col min="1538" max="1538" width="9.75" style="31" customWidth="true"/>
    <col min="1539" max="1542" width="13.25" style="31" customWidth="true"/>
    <col min="1543" max="1543" width="11.75" style="31" customWidth="true"/>
    <col min="1544" max="1546" width="9.375" style="31" customWidth="true"/>
    <col min="1547" max="1792" width="9.125" style="31"/>
    <col min="1793" max="1793" width="20.875" style="31" customWidth="true"/>
    <col min="1794" max="1794" width="9.75" style="31" customWidth="true"/>
    <col min="1795" max="1798" width="13.25" style="31" customWidth="true"/>
    <col min="1799" max="1799" width="11.75" style="31" customWidth="true"/>
    <col min="1800" max="1802" width="9.375" style="31" customWidth="true"/>
    <col min="1803" max="2048" width="9.125" style="31"/>
    <col min="2049" max="2049" width="20.875" style="31" customWidth="true"/>
    <col min="2050" max="2050" width="9.75" style="31" customWidth="true"/>
    <col min="2051" max="2054" width="13.25" style="31" customWidth="true"/>
    <col min="2055" max="2055" width="11.75" style="31" customWidth="true"/>
    <col min="2056" max="2058" width="9.375" style="31" customWidth="true"/>
    <col min="2059" max="2304" width="9.125" style="31"/>
    <col min="2305" max="2305" width="20.875" style="31" customWidth="true"/>
    <col min="2306" max="2306" width="9.75" style="31" customWidth="true"/>
    <col min="2307" max="2310" width="13.25" style="31" customWidth="true"/>
    <col min="2311" max="2311" width="11.75" style="31" customWidth="true"/>
    <col min="2312" max="2314" width="9.375" style="31" customWidth="true"/>
    <col min="2315" max="2560" width="9.125" style="31"/>
    <col min="2561" max="2561" width="20.875" style="31" customWidth="true"/>
    <col min="2562" max="2562" width="9.75" style="31" customWidth="true"/>
    <col min="2563" max="2566" width="13.25" style="31" customWidth="true"/>
    <col min="2567" max="2567" width="11.75" style="31" customWidth="true"/>
    <col min="2568" max="2570" width="9.375" style="31" customWidth="true"/>
    <col min="2571" max="2816" width="9.125" style="31"/>
    <col min="2817" max="2817" width="20.875" style="31" customWidth="true"/>
    <col min="2818" max="2818" width="9.75" style="31" customWidth="true"/>
    <col min="2819" max="2822" width="13.25" style="31" customWidth="true"/>
    <col min="2823" max="2823" width="11.75" style="31" customWidth="true"/>
    <col min="2824" max="2826" width="9.375" style="31" customWidth="true"/>
    <col min="2827" max="3072" width="9.125" style="31"/>
    <col min="3073" max="3073" width="20.875" style="31" customWidth="true"/>
    <col min="3074" max="3074" width="9.75" style="31" customWidth="true"/>
    <col min="3075" max="3078" width="13.25" style="31" customWidth="true"/>
    <col min="3079" max="3079" width="11.75" style="31" customWidth="true"/>
    <col min="3080" max="3082" width="9.375" style="31" customWidth="true"/>
    <col min="3083" max="3328" width="9.125" style="31"/>
    <col min="3329" max="3329" width="20.875" style="31" customWidth="true"/>
    <col min="3330" max="3330" width="9.75" style="31" customWidth="true"/>
    <col min="3331" max="3334" width="13.25" style="31" customWidth="true"/>
    <col min="3335" max="3335" width="11.75" style="31" customWidth="true"/>
    <col min="3336" max="3338" width="9.375" style="31" customWidth="true"/>
    <col min="3339" max="3584" width="9.125" style="31"/>
    <col min="3585" max="3585" width="20.875" style="31" customWidth="true"/>
    <col min="3586" max="3586" width="9.75" style="31" customWidth="true"/>
    <col min="3587" max="3590" width="13.25" style="31" customWidth="true"/>
    <col min="3591" max="3591" width="11.75" style="31" customWidth="true"/>
    <col min="3592" max="3594" width="9.375" style="31" customWidth="true"/>
    <col min="3595" max="3840" width="9.125" style="31"/>
    <col min="3841" max="3841" width="20.875" style="31" customWidth="true"/>
    <col min="3842" max="3842" width="9.75" style="31" customWidth="true"/>
    <col min="3843" max="3846" width="13.25" style="31" customWidth="true"/>
    <col min="3847" max="3847" width="11.75" style="31" customWidth="true"/>
    <col min="3848" max="3850" width="9.375" style="31" customWidth="true"/>
    <col min="3851" max="4096" width="9.125" style="31"/>
    <col min="4097" max="4097" width="20.875" style="31" customWidth="true"/>
    <col min="4098" max="4098" width="9.75" style="31" customWidth="true"/>
    <col min="4099" max="4102" width="13.25" style="31" customWidth="true"/>
    <col min="4103" max="4103" width="11.75" style="31" customWidth="true"/>
    <col min="4104" max="4106" width="9.375" style="31" customWidth="true"/>
    <col min="4107" max="4352" width="9.125" style="31"/>
    <col min="4353" max="4353" width="20.875" style="31" customWidth="true"/>
    <col min="4354" max="4354" width="9.75" style="31" customWidth="true"/>
    <col min="4355" max="4358" width="13.25" style="31" customWidth="true"/>
    <col min="4359" max="4359" width="11.75" style="31" customWidth="true"/>
    <col min="4360" max="4362" width="9.375" style="31" customWidth="true"/>
    <col min="4363" max="4608" width="9.125" style="31"/>
    <col min="4609" max="4609" width="20.875" style="31" customWidth="true"/>
    <col min="4610" max="4610" width="9.75" style="31" customWidth="true"/>
    <col min="4611" max="4614" width="13.25" style="31" customWidth="true"/>
    <col min="4615" max="4615" width="11.75" style="31" customWidth="true"/>
    <col min="4616" max="4618" width="9.375" style="31" customWidth="true"/>
    <col min="4619" max="4864" width="9.125" style="31"/>
    <col min="4865" max="4865" width="20.875" style="31" customWidth="true"/>
    <col min="4866" max="4866" width="9.75" style="31" customWidth="true"/>
    <col min="4867" max="4870" width="13.25" style="31" customWidth="true"/>
    <col min="4871" max="4871" width="11.75" style="31" customWidth="true"/>
    <col min="4872" max="4874" width="9.375" style="31" customWidth="true"/>
    <col min="4875" max="5120" width="9.125" style="31"/>
    <col min="5121" max="5121" width="20.875" style="31" customWidth="true"/>
    <col min="5122" max="5122" width="9.75" style="31" customWidth="true"/>
    <col min="5123" max="5126" width="13.25" style="31" customWidth="true"/>
    <col min="5127" max="5127" width="11.75" style="31" customWidth="true"/>
    <col min="5128" max="5130" width="9.375" style="31" customWidth="true"/>
    <col min="5131" max="5376" width="9.125" style="31"/>
    <col min="5377" max="5377" width="20.875" style="31" customWidth="true"/>
    <col min="5378" max="5378" width="9.75" style="31" customWidth="true"/>
    <col min="5379" max="5382" width="13.25" style="31" customWidth="true"/>
    <col min="5383" max="5383" width="11.75" style="31" customWidth="true"/>
    <col min="5384" max="5386" width="9.375" style="31" customWidth="true"/>
    <col min="5387" max="5632" width="9.125" style="31"/>
    <col min="5633" max="5633" width="20.875" style="31" customWidth="true"/>
    <col min="5634" max="5634" width="9.75" style="31" customWidth="true"/>
    <col min="5635" max="5638" width="13.25" style="31" customWidth="true"/>
    <col min="5639" max="5639" width="11.75" style="31" customWidth="true"/>
    <col min="5640" max="5642" width="9.375" style="31" customWidth="true"/>
    <col min="5643" max="5888" width="9.125" style="31"/>
    <col min="5889" max="5889" width="20.875" style="31" customWidth="true"/>
    <col min="5890" max="5890" width="9.75" style="31" customWidth="true"/>
    <col min="5891" max="5894" width="13.25" style="31" customWidth="true"/>
    <col min="5895" max="5895" width="11.75" style="31" customWidth="true"/>
    <col min="5896" max="5898" width="9.375" style="31" customWidth="true"/>
    <col min="5899" max="6144" width="9.125" style="31"/>
    <col min="6145" max="6145" width="20.875" style="31" customWidth="true"/>
    <col min="6146" max="6146" width="9.75" style="31" customWidth="true"/>
    <col min="6147" max="6150" width="13.25" style="31" customWidth="true"/>
    <col min="6151" max="6151" width="11.75" style="31" customWidth="true"/>
    <col min="6152" max="6154" width="9.375" style="31" customWidth="true"/>
    <col min="6155" max="6400" width="9.125" style="31"/>
    <col min="6401" max="6401" width="20.875" style="31" customWidth="true"/>
    <col min="6402" max="6402" width="9.75" style="31" customWidth="true"/>
    <col min="6403" max="6406" width="13.25" style="31" customWidth="true"/>
    <col min="6407" max="6407" width="11.75" style="31" customWidth="true"/>
    <col min="6408" max="6410" width="9.375" style="31" customWidth="true"/>
    <col min="6411" max="6656" width="9.125" style="31"/>
    <col min="6657" max="6657" width="20.875" style="31" customWidth="true"/>
    <col min="6658" max="6658" width="9.75" style="31" customWidth="true"/>
    <col min="6659" max="6662" width="13.25" style="31" customWidth="true"/>
    <col min="6663" max="6663" width="11.75" style="31" customWidth="true"/>
    <col min="6664" max="6666" width="9.375" style="31" customWidth="true"/>
    <col min="6667" max="6912" width="9.125" style="31"/>
    <col min="6913" max="6913" width="20.875" style="31" customWidth="true"/>
    <col min="6914" max="6914" width="9.75" style="31" customWidth="true"/>
    <col min="6915" max="6918" width="13.25" style="31" customWidth="true"/>
    <col min="6919" max="6919" width="11.75" style="31" customWidth="true"/>
    <col min="6920" max="6922" width="9.375" style="31" customWidth="true"/>
    <col min="6923" max="7168" width="9.125" style="31"/>
    <col min="7169" max="7169" width="20.875" style="31" customWidth="true"/>
    <col min="7170" max="7170" width="9.75" style="31" customWidth="true"/>
    <col min="7171" max="7174" width="13.25" style="31" customWidth="true"/>
    <col min="7175" max="7175" width="11.75" style="31" customWidth="true"/>
    <col min="7176" max="7178" width="9.375" style="31" customWidth="true"/>
    <col min="7179" max="7424" width="9.125" style="31"/>
    <col min="7425" max="7425" width="20.875" style="31" customWidth="true"/>
    <col min="7426" max="7426" width="9.75" style="31" customWidth="true"/>
    <col min="7427" max="7430" width="13.25" style="31" customWidth="true"/>
    <col min="7431" max="7431" width="11.75" style="31" customWidth="true"/>
    <col min="7432" max="7434" width="9.375" style="31" customWidth="true"/>
    <col min="7435" max="7680" width="9.125" style="31"/>
    <col min="7681" max="7681" width="20.875" style="31" customWidth="true"/>
    <col min="7682" max="7682" width="9.75" style="31" customWidth="true"/>
    <col min="7683" max="7686" width="13.25" style="31" customWidth="true"/>
    <col min="7687" max="7687" width="11.75" style="31" customWidth="true"/>
    <col min="7688" max="7690" width="9.375" style="31" customWidth="true"/>
    <col min="7691" max="7936" width="9.125" style="31"/>
    <col min="7937" max="7937" width="20.875" style="31" customWidth="true"/>
    <col min="7938" max="7938" width="9.75" style="31" customWidth="true"/>
    <col min="7939" max="7942" width="13.25" style="31" customWidth="true"/>
    <col min="7943" max="7943" width="11.75" style="31" customWidth="true"/>
    <col min="7944" max="7946" width="9.375" style="31" customWidth="true"/>
    <col min="7947" max="8192" width="9.125" style="31"/>
    <col min="8193" max="8193" width="20.875" style="31" customWidth="true"/>
    <col min="8194" max="8194" width="9.75" style="31" customWidth="true"/>
    <col min="8195" max="8198" width="13.25" style="31" customWidth="true"/>
    <col min="8199" max="8199" width="11.75" style="31" customWidth="true"/>
    <col min="8200" max="8202" width="9.375" style="31" customWidth="true"/>
    <col min="8203" max="8448" width="9.125" style="31"/>
    <col min="8449" max="8449" width="20.875" style="31" customWidth="true"/>
    <col min="8450" max="8450" width="9.75" style="31" customWidth="true"/>
    <col min="8451" max="8454" width="13.25" style="31" customWidth="true"/>
    <col min="8455" max="8455" width="11.75" style="31" customWidth="true"/>
    <col min="8456" max="8458" width="9.375" style="31" customWidth="true"/>
    <col min="8459" max="8704" width="9.125" style="31"/>
    <col min="8705" max="8705" width="20.875" style="31" customWidth="true"/>
    <col min="8706" max="8706" width="9.75" style="31" customWidth="true"/>
    <col min="8707" max="8710" width="13.25" style="31" customWidth="true"/>
    <col min="8711" max="8711" width="11.75" style="31" customWidth="true"/>
    <col min="8712" max="8714" width="9.375" style="31" customWidth="true"/>
    <col min="8715" max="8960" width="9.125" style="31"/>
    <col min="8961" max="8961" width="20.875" style="31" customWidth="true"/>
    <col min="8962" max="8962" width="9.75" style="31" customWidth="true"/>
    <col min="8963" max="8966" width="13.25" style="31" customWidth="true"/>
    <col min="8967" max="8967" width="11.75" style="31" customWidth="true"/>
    <col min="8968" max="8970" width="9.375" style="31" customWidth="true"/>
    <col min="8971" max="9216" width="9.125" style="31"/>
    <col min="9217" max="9217" width="20.875" style="31" customWidth="true"/>
    <col min="9218" max="9218" width="9.75" style="31" customWidth="true"/>
    <col min="9219" max="9222" width="13.25" style="31" customWidth="true"/>
    <col min="9223" max="9223" width="11.75" style="31" customWidth="true"/>
    <col min="9224" max="9226" width="9.375" style="31" customWidth="true"/>
    <col min="9227" max="9472" width="9.125" style="31"/>
    <col min="9473" max="9473" width="20.875" style="31" customWidth="true"/>
    <col min="9474" max="9474" width="9.75" style="31" customWidth="true"/>
    <col min="9475" max="9478" width="13.25" style="31" customWidth="true"/>
    <col min="9479" max="9479" width="11.75" style="31" customWidth="true"/>
    <col min="9480" max="9482" width="9.375" style="31" customWidth="true"/>
    <col min="9483" max="9728" width="9.125" style="31"/>
    <col min="9729" max="9729" width="20.875" style="31" customWidth="true"/>
    <col min="9730" max="9730" width="9.75" style="31" customWidth="true"/>
    <col min="9731" max="9734" width="13.25" style="31" customWidth="true"/>
    <col min="9735" max="9735" width="11.75" style="31" customWidth="true"/>
    <col min="9736" max="9738" width="9.375" style="31" customWidth="true"/>
    <col min="9739" max="9984" width="9.125" style="31"/>
    <col min="9985" max="9985" width="20.875" style="31" customWidth="true"/>
    <col min="9986" max="9986" width="9.75" style="31" customWidth="true"/>
    <col min="9987" max="9990" width="13.25" style="31" customWidth="true"/>
    <col min="9991" max="9991" width="11.75" style="31" customWidth="true"/>
    <col min="9992" max="9994" width="9.375" style="31" customWidth="true"/>
    <col min="9995" max="10240" width="9.125" style="31"/>
    <col min="10241" max="10241" width="20.875" style="31" customWidth="true"/>
    <col min="10242" max="10242" width="9.75" style="31" customWidth="true"/>
    <col min="10243" max="10246" width="13.25" style="31" customWidth="true"/>
    <col min="10247" max="10247" width="11.75" style="31" customWidth="true"/>
    <col min="10248" max="10250" width="9.375" style="31" customWidth="true"/>
    <col min="10251" max="10496" width="9.125" style="31"/>
    <col min="10497" max="10497" width="20.875" style="31" customWidth="true"/>
    <col min="10498" max="10498" width="9.75" style="31" customWidth="true"/>
    <col min="10499" max="10502" width="13.25" style="31" customWidth="true"/>
    <col min="10503" max="10503" width="11.75" style="31" customWidth="true"/>
    <col min="10504" max="10506" width="9.375" style="31" customWidth="true"/>
    <col min="10507" max="10752" width="9.125" style="31"/>
    <col min="10753" max="10753" width="20.875" style="31" customWidth="true"/>
    <col min="10754" max="10754" width="9.75" style="31" customWidth="true"/>
    <col min="10755" max="10758" width="13.25" style="31" customWidth="true"/>
    <col min="10759" max="10759" width="11.75" style="31" customWidth="true"/>
    <col min="10760" max="10762" width="9.375" style="31" customWidth="true"/>
    <col min="10763" max="11008" width="9.125" style="31"/>
    <col min="11009" max="11009" width="20.875" style="31" customWidth="true"/>
    <col min="11010" max="11010" width="9.75" style="31" customWidth="true"/>
    <col min="11011" max="11014" width="13.25" style="31" customWidth="true"/>
    <col min="11015" max="11015" width="11.75" style="31" customWidth="true"/>
    <col min="11016" max="11018" width="9.375" style="31" customWidth="true"/>
    <col min="11019" max="11264" width="9.125" style="31"/>
    <col min="11265" max="11265" width="20.875" style="31" customWidth="true"/>
    <col min="11266" max="11266" width="9.75" style="31" customWidth="true"/>
    <col min="11267" max="11270" width="13.25" style="31" customWidth="true"/>
    <col min="11271" max="11271" width="11.75" style="31" customWidth="true"/>
    <col min="11272" max="11274" width="9.375" style="31" customWidth="true"/>
    <col min="11275" max="11520" width="9.125" style="31"/>
    <col min="11521" max="11521" width="20.875" style="31" customWidth="true"/>
    <col min="11522" max="11522" width="9.75" style="31" customWidth="true"/>
    <col min="11523" max="11526" width="13.25" style="31" customWidth="true"/>
    <col min="11527" max="11527" width="11.75" style="31" customWidth="true"/>
    <col min="11528" max="11530" width="9.375" style="31" customWidth="true"/>
    <col min="11531" max="11776" width="9.125" style="31"/>
    <col min="11777" max="11777" width="20.875" style="31" customWidth="true"/>
    <col min="11778" max="11778" width="9.75" style="31" customWidth="true"/>
    <col min="11779" max="11782" width="13.25" style="31" customWidth="true"/>
    <col min="11783" max="11783" width="11.75" style="31" customWidth="true"/>
    <col min="11784" max="11786" width="9.375" style="31" customWidth="true"/>
    <col min="11787" max="12032" width="9.125" style="31"/>
    <col min="12033" max="12033" width="20.875" style="31" customWidth="true"/>
    <col min="12034" max="12034" width="9.75" style="31" customWidth="true"/>
    <col min="12035" max="12038" width="13.25" style="31" customWidth="true"/>
    <col min="12039" max="12039" width="11.75" style="31" customWidth="true"/>
    <col min="12040" max="12042" width="9.375" style="31" customWidth="true"/>
    <col min="12043" max="12288" width="9.125" style="31"/>
    <col min="12289" max="12289" width="20.875" style="31" customWidth="true"/>
    <col min="12290" max="12290" width="9.75" style="31" customWidth="true"/>
    <col min="12291" max="12294" width="13.25" style="31" customWidth="true"/>
    <col min="12295" max="12295" width="11.75" style="31" customWidth="true"/>
    <col min="12296" max="12298" width="9.375" style="31" customWidth="true"/>
    <col min="12299" max="12544" width="9.125" style="31"/>
    <col min="12545" max="12545" width="20.875" style="31" customWidth="true"/>
    <col min="12546" max="12546" width="9.75" style="31" customWidth="true"/>
    <col min="12547" max="12550" width="13.25" style="31" customWidth="true"/>
    <col min="12551" max="12551" width="11.75" style="31" customWidth="true"/>
    <col min="12552" max="12554" width="9.375" style="31" customWidth="true"/>
    <col min="12555" max="12800" width="9.125" style="31"/>
    <col min="12801" max="12801" width="20.875" style="31" customWidth="true"/>
    <col min="12802" max="12802" width="9.75" style="31" customWidth="true"/>
    <col min="12803" max="12806" width="13.25" style="31" customWidth="true"/>
    <col min="12807" max="12807" width="11.75" style="31" customWidth="true"/>
    <col min="12808" max="12810" width="9.375" style="31" customWidth="true"/>
    <col min="12811" max="13056" width="9.125" style="31"/>
    <col min="13057" max="13057" width="20.875" style="31" customWidth="true"/>
    <col min="13058" max="13058" width="9.75" style="31" customWidth="true"/>
    <col min="13059" max="13062" width="13.25" style="31" customWidth="true"/>
    <col min="13063" max="13063" width="11.75" style="31" customWidth="true"/>
    <col min="13064" max="13066" width="9.375" style="31" customWidth="true"/>
    <col min="13067" max="13312" width="9.125" style="31"/>
    <col min="13313" max="13313" width="20.875" style="31" customWidth="true"/>
    <col min="13314" max="13314" width="9.75" style="31" customWidth="true"/>
    <col min="13315" max="13318" width="13.25" style="31" customWidth="true"/>
    <col min="13319" max="13319" width="11.75" style="31" customWidth="true"/>
    <col min="13320" max="13322" width="9.375" style="31" customWidth="true"/>
    <col min="13323" max="13568" width="9.125" style="31"/>
    <col min="13569" max="13569" width="20.875" style="31" customWidth="true"/>
    <col min="13570" max="13570" width="9.75" style="31" customWidth="true"/>
    <col min="13571" max="13574" width="13.25" style="31" customWidth="true"/>
    <col min="13575" max="13575" width="11.75" style="31" customWidth="true"/>
    <col min="13576" max="13578" width="9.375" style="31" customWidth="true"/>
    <col min="13579" max="13824" width="9.125" style="31"/>
    <col min="13825" max="13825" width="20.875" style="31" customWidth="true"/>
    <col min="13826" max="13826" width="9.75" style="31" customWidth="true"/>
    <col min="13827" max="13830" width="13.25" style="31" customWidth="true"/>
    <col min="13831" max="13831" width="11.75" style="31" customWidth="true"/>
    <col min="13832" max="13834" width="9.375" style="31" customWidth="true"/>
    <col min="13835" max="14080" width="9.125" style="31"/>
    <col min="14081" max="14081" width="20.875" style="31" customWidth="true"/>
    <col min="14082" max="14082" width="9.75" style="31" customWidth="true"/>
    <col min="14083" max="14086" width="13.25" style="31" customWidth="true"/>
    <col min="14087" max="14087" width="11.75" style="31" customWidth="true"/>
    <col min="14088" max="14090" width="9.375" style="31" customWidth="true"/>
    <col min="14091" max="14336" width="9.125" style="31"/>
    <col min="14337" max="14337" width="20.875" style="31" customWidth="true"/>
    <col min="14338" max="14338" width="9.75" style="31" customWidth="true"/>
    <col min="14339" max="14342" width="13.25" style="31" customWidth="true"/>
    <col min="14343" max="14343" width="11.75" style="31" customWidth="true"/>
    <col min="14344" max="14346" width="9.375" style="31" customWidth="true"/>
    <col min="14347" max="14592" width="9.125" style="31"/>
    <col min="14593" max="14593" width="20.875" style="31" customWidth="true"/>
    <col min="14594" max="14594" width="9.75" style="31" customWidth="true"/>
    <col min="14595" max="14598" width="13.25" style="31" customWidth="true"/>
    <col min="14599" max="14599" width="11.75" style="31" customWidth="true"/>
    <col min="14600" max="14602" width="9.375" style="31" customWidth="true"/>
    <col min="14603" max="14848" width="9.125" style="31"/>
    <col min="14849" max="14849" width="20.875" style="31" customWidth="true"/>
    <col min="14850" max="14850" width="9.75" style="31" customWidth="true"/>
    <col min="14851" max="14854" width="13.25" style="31" customWidth="true"/>
    <col min="14855" max="14855" width="11.75" style="31" customWidth="true"/>
    <col min="14856" max="14858" width="9.375" style="31" customWidth="true"/>
    <col min="14859" max="15104" width="9.125" style="31"/>
    <col min="15105" max="15105" width="20.875" style="31" customWidth="true"/>
    <col min="15106" max="15106" width="9.75" style="31" customWidth="true"/>
    <col min="15107" max="15110" width="13.25" style="31" customWidth="true"/>
    <col min="15111" max="15111" width="11.75" style="31" customWidth="true"/>
    <col min="15112" max="15114" width="9.375" style="31" customWidth="true"/>
    <col min="15115" max="15360" width="9.125" style="31"/>
    <col min="15361" max="15361" width="20.875" style="31" customWidth="true"/>
    <col min="15362" max="15362" width="9.75" style="31" customWidth="true"/>
    <col min="15363" max="15366" width="13.25" style="31" customWidth="true"/>
    <col min="15367" max="15367" width="11.75" style="31" customWidth="true"/>
    <col min="15368" max="15370" width="9.375" style="31" customWidth="true"/>
    <col min="15371" max="15616" width="9.125" style="31"/>
    <col min="15617" max="15617" width="20.875" style="31" customWidth="true"/>
    <col min="15618" max="15618" width="9.75" style="31" customWidth="true"/>
    <col min="15619" max="15622" width="13.25" style="31" customWidth="true"/>
    <col min="15623" max="15623" width="11.75" style="31" customWidth="true"/>
    <col min="15624" max="15626" width="9.375" style="31" customWidth="true"/>
    <col min="15627" max="15872" width="9.125" style="31"/>
    <col min="15873" max="15873" width="20.875" style="31" customWidth="true"/>
    <col min="15874" max="15874" width="9.75" style="31" customWidth="true"/>
    <col min="15875" max="15878" width="13.25" style="31" customWidth="true"/>
    <col min="15879" max="15879" width="11.75" style="31" customWidth="true"/>
    <col min="15880" max="15882" width="9.375" style="31" customWidth="true"/>
    <col min="15883" max="16128" width="9.125" style="31"/>
    <col min="16129" max="16129" width="20.875" style="31" customWidth="true"/>
    <col min="16130" max="16130" width="9.75" style="31" customWidth="true"/>
    <col min="16131" max="16134" width="13.25" style="31" customWidth="true"/>
    <col min="16135" max="16135" width="11.75" style="31" customWidth="true"/>
    <col min="16136" max="16138" width="9.375" style="31" customWidth="true"/>
    <col min="16139" max="16384" width="9.125" style="31"/>
  </cols>
  <sheetData>
    <row r="1" spans="1:2">
      <c r="A1" s="32" t="s">
        <v>2121</v>
      </c>
      <c r="B1" s="33"/>
    </row>
    <row r="2" s="29" customFormat="true" ht="33.95" customHeight="true" spans="1:10">
      <c r="A2" s="34" t="s">
        <v>2122</v>
      </c>
      <c r="B2" s="34"/>
      <c r="C2" s="34"/>
      <c r="D2" s="34"/>
      <c r="E2" s="34"/>
      <c r="F2" s="34"/>
      <c r="G2" s="34"/>
      <c r="H2" s="34"/>
      <c r="I2" s="34"/>
      <c r="J2" s="34"/>
    </row>
    <row r="3" s="29" customFormat="true" ht="17.1" customHeight="true" spans="1:10">
      <c r="A3" s="35" t="s">
        <v>72</v>
      </c>
      <c r="B3" s="35"/>
      <c r="C3" s="35"/>
      <c r="D3" s="35"/>
      <c r="E3" s="35"/>
      <c r="F3" s="35"/>
      <c r="G3" s="35"/>
      <c r="H3" s="35"/>
      <c r="I3" s="35"/>
      <c r="J3" s="35"/>
    </row>
    <row r="4" s="29" customFormat="true" ht="12.75" customHeight="true" spans="1:10">
      <c r="A4" s="36" t="s">
        <v>1869</v>
      </c>
      <c r="B4" s="36" t="s">
        <v>2102</v>
      </c>
      <c r="C4" s="37" t="s">
        <v>2106</v>
      </c>
      <c r="D4" s="37" t="s">
        <v>2107</v>
      </c>
      <c r="E4" s="37" t="s">
        <v>2108</v>
      </c>
      <c r="F4" s="37" t="s">
        <v>2109</v>
      </c>
      <c r="G4" s="37" t="s">
        <v>2110</v>
      </c>
      <c r="H4" s="37" t="s">
        <v>2111</v>
      </c>
      <c r="I4" s="37" t="s">
        <v>2112</v>
      </c>
      <c r="J4" s="37" t="s">
        <v>2113</v>
      </c>
    </row>
    <row r="5" s="29" customFormat="true" ht="36.75" customHeight="true" spans="1:10">
      <c r="A5" s="36"/>
      <c r="B5" s="36"/>
      <c r="C5" s="36"/>
      <c r="D5" s="36"/>
      <c r="E5" s="36"/>
      <c r="F5" s="36"/>
      <c r="G5" s="36"/>
      <c r="H5" s="36"/>
      <c r="I5" s="36"/>
      <c r="J5" s="36"/>
    </row>
    <row r="6" s="29" customFormat="true" ht="31.5" customHeight="true" spans="1:10">
      <c r="A6" s="38" t="s">
        <v>2123</v>
      </c>
      <c r="B6" s="338" t="s">
        <v>2115</v>
      </c>
      <c r="C6" s="338" t="s">
        <v>2115</v>
      </c>
      <c r="D6" s="338" t="s">
        <v>2115</v>
      </c>
      <c r="E6" s="338" t="s">
        <v>2115</v>
      </c>
      <c r="F6" s="338" t="s">
        <v>2115</v>
      </c>
      <c r="G6" s="338" t="s">
        <v>2115</v>
      </c>
      <c r="H6" s="338" t="s">
        <v>2115</v>
      </c>
      <c r="I6" s="338" t="s">
        <v>2115</v>
      </c>
      <c r="J6" s="338" t="s">
        <v>2115</v>
      </c>
    </row>
    <row r="7" s="29" customFormat="true" ht="31.5" customHeight="true" spans="1:10">
      <c r="A7" s="38" t="s">
        <v>2124</v>
      </c>
      <c r="B7" s="338" t="s">
        <v>2115</v>
      </c>
      <c r="C7" s="338" t="s">
        <v>2115</v>
      </c>
      <c r="D7" s="338" t="s">
        <v>2115</v>
      </c>
      <c r="E7" s="338" t="s">
        <v>2115</v>
      </c>
      <c r="F7" s="338" t="s">
        <v>2115</v>
      </c>
      <c r="G7" s="338" t="s">
        <v>2115</v>
      </c>
      <c r="H7" s="338" t="s">
        <v>2115</v>
      </c>
      <c r="I7" s="338" t="s">
        <v>2115</v>
      </c>
      <c r="J7" s="338" t="s">
        <v>2115</v>
      </c>
    </row>
    <row r="8" s="29" customFormat="true" ht="31.5" customHeight="true" spans="1:10">
      <c r="A8" s="38" t="s">
        <v>2125</v>
      </c>
      <c r="B8" s="338" t="s">
        <v>2115</v>
      </c>
      <c r="C8" s="338" t="s">
        <v>2115</v>
      </c>
      <c r="D8" s="338" t="s">
        <v>2115</v>
      </c>
      <c r="E8" s="338" t="s">
        <v>2115</v>
      </c>
      <c r="F8" s="338" t="s">
        <v>2115</v>
      </c>
      <c r="G8" s="338" t="s">
        <v>2115</v>
      </c>
      <c r="H8" s="338" t="s">
        <v>2115</v>
      </c>
      <c r="I8" s="338" t="s">
        <v>2115</v>
      </c>
      <c r="J8" s="338" t="s">
        <v>2115</v>
      </c>
    </row>
    <row r="9" s="29" customFormat="true" ht="31.5" customHeight="true" spans="1:10">
      <c r="A9" s="38" t="s">
        <v>2126</v>
      </c>
      <c r="B9" s="338" t="s">
        <v>2115</v>
      </c>
      <c r="C9" s="338" t="s">
        <v>2115</v>
      </c>
      <c r="D9" s="338" t="s">
        <v>2115</v>
      </c>
      <c r="E9" s="338" t="s">
        <v>2115</v>
      </c>
      <c r="F9" s="338" t="s">
        <v>2115</v>
      </c>
      <c r="G9" s="338" t="s">
        <v>2115</v>
      </c>
      <c r="H9" s="338" t="s">
        <v>2115</v>
      </c>
      <c r="I9" s="338" t="s">
        <v>2115</v>
      </c>
      <c r="J9" s="338" t="s">
        <v>2115</v>
      </c>
    </row>
    <row r="10" s="29" customFormat="true" ht="31.5" customHeight="true" spans="1:10">
      <c r="A10" s="40" t="s">
        <v>2127</v>
      </c>
      <c r="B10" s="338" t="s">
        <v>2115</v>
      </c>
      <c r="C10" s="338" t="s">
        <v>2115</v>
      </c>
      <c r="D10" s="338" t="s">
        <v>2115</v>
      </c>
      <c r="E10" s="338" t="s">
        <v>2115</v>
      </c>
      <c r="F10" s="338" t="s">
        <v>2115</v>
      </c>
      <c r="G10" s="338" t="s">
        <v>2115</v>
      </c>
      <c r="H10" s="338" t="s">
        <v>2115</v>
      </c>
      <c r="I10" s="338" t="s">
        <v>2115</v>
      </c>
      <c r="J10" s="338" t="s">
        <v>2115</v>
      </c>
    </row>
    <row r="11" s="29" customFormat="true" ht="31.5" customHeight="true" spans="1:10">
      <c r="A11" s="40" t="s">
        <v>2128</v>
      </c>
      <c r="B11" s="338" t="s">
        <v>2115</v>
      </c>
      <c r="C11" s="338" t="s">
        <v>2115</v>
      </c>
      <c r="D11" s="338" t="s">
        <v>2115</v>
      </c>
      <c r="E11" s="338" t="s">
        <v>2115</v>
      </c>
      <c r="F11" s="338" t="s">
        <v>2115</v>
      </c>
      <c r="G11" s="338" t="s">
        <v>2115</v>
      </c>
      <c r="H11" s="338" t="s">
        <v>2115</v>
      </c>
      <c r="I11" s="338" t="s">
        <v>2115</v>
      </c>
      <c r="J11" s="338" t="s">
        <v>2115</v>
      </c>
    </row>
  </sheetData>
  <mergeCells count="12">
    <mergeCell ref="A2:J2"/>
    <mergeCell ref="A3:J3"/>
    <mergeCell ref="A4:A5"/>
    <mergeCell ref="B4:B5"/>
    <mergeCell ref="C4:C5"/>
    <mergeCell ref="D4:D5"/>
    <mergeCell ref="E4:E5"/>
    <mergeCell ref="F4:F5"/>
    <mergeCell ref="G4:G5"/>
    <mergeCell ref="H4:H5"/>
    <mergeCell ref="I4:I5"/>
    <mergeCell ref="J4:J5"/>
  </mergeCells>
  <printOptions horizontalCentered="true"/>
  <pageMargins left="0.32" right="0.2" top="0.747916666666667" bottom="0.747916666666667" header="0.314583333333333" footer="0.314583333333333"/>
  <pageSetup paperSize="1" scale="87" orientation="landscape" blackAndWhite="true"/>
  <headerFooter alignWithMargins="0">
    <oddFooter>&amp;C第 &amp;P 页 &amp;R&amp;A</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9"/>
  <sheetViews>
    <sheetView topLeftCell="B1" workbookViewId="0">
      <selection activeCell="B19" sqref="B19"/>
    </sheetView>
  </sheetViews>
  <sheetFormatPr defaultColWidth="9" defaultRowHeight="15.75" outlineLevelCol="1"/>
  <cols>
    <col min="1" max="1" width="1.25" hidden="true" customWidth="true"/>
  </cols>
  <sheetData>
    <row r="19" ht="34.5" spans="2:2">
      <c r="B19" s="28" t="s">
        <v>2129</v>
      </c>
    </row>
  </sheetData>
  <printOptions horizontalCentered="true"/>
  <pageMargins left="0.700694444444445" right="0.700694444444445" top="0.751388888888889" bottom="0.751388888888889" header="0.298611111111111" footer="0.298611111111111"/>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F1:Q6"/>
  <sheetViews>
    <sheetView topLeftCell="F1" workbookViewId="0">
      <selection activeCell="F1" sqref="F1"/>
    </sheetView>
  </sheetViews>
  <sheetFormatPr defaultColWidth="9" defaultRowHeight="13.5" outlineLevelRow="5"/>
  <cols>
    <col min="1" max="5" width="9" style="22" hidden="true" customWidth="true"/>
    <col min="6" max="6" width="11.5" style="22"/>
    <col min="7" max="11" width="10.375" style="22"/>
    <col min="12" max="12" width="11.5" style="22"/>
    <col min="13" max="14" width="10.375" style="22"/>
    <col min="15" max="246" width="9" style="22"/>
    <col min="247" max="248" width="13.25" style="22" customWidth="true"/>
    <col min="249" max="250" width="13.75" style="22" customWidth="true"/>
    <col min="251" max="251" width="9" style="22" hidden="true" customWidth="true"/>
    <col min="252" max="253" width="13.75" style="22" customWidth="true"/>
    <col min="254" max="502" width="9" style="22"/>
    <col min="503" max="504" width="13.25" style="22" customWidth="true"/>
    <col min="505" max="506" width="13.75" style="22" customWidth="true"/>
    <col min="507" max="507" width="9" style="22" hidden="true" customWidth="true"/>
    <col min="508" max="509" width="13.75" style="22" customWidth="true"/>
    <col min="510" max="758" width="9" style="22"/>
    <col min="759" max="760" width="13.25" style="22" customWidth="true"/>
    <col min="761" max="762" width="13.75" style="22" customWidth="true"/>
    <col min="763" max="763" width="9" style="22" hidden="true" customWidth="true"/>
    <col min="764" max="765" width="13.75" style="22" customWidth="true"/>
    <col min="766" max="1014" width="9" style="22"/>
    <col min="1015" max="1016" width="13.25" style="22" customWidth="true"/>
    <col min="1017" max="1018" width="13.75" style="22" customWidth="true"/>
    <col min="1019" max="1019" width="9" style="22" hidden="true" customWidth="true"/>
    <col min="1020" max="1021" width="13.75" style="22" customWidth="true"/>
    <col min="1022" max="1270" width="9" style="22"/>
    <col min="1271" max="1272" width="13.25" style="22" customWidth="true"/>
    <col min="1273" max="1274" width="13.75" style="22" customWidth="true"/>
    <col min="1275" max="1275" width="9" style="22" hidden="true" customWidth="true"/>
    <col min="1276" max="1277" width="13.75" style="22" customWidth="true"/>
    <col min="1278" max="1526" width="9" style="22"/>
    <col min="1527" max="1528" width="13.25" style="22" customWidth="true"/>
    <col min="1529" max="1530" width="13.75" style="22" customWidth="true"/>
    <col min="1531" max="1531" width="9" style="22" hidden="true" customWidth="true"/>
    <col min="1532" max="1533" width="13.75" style="22" customWidth="true"/>
    <col min="1534" max="1782" width="9" style="22"/>
    <col min="1783" max="1784" width="13.25" style="22" customWidth="true"/>
    <col min="1785" max="1786" width="13.75" style="22" customWidth="true"/>
    <col min="1787" max="1787" width="9" style="22" hidden="true" customWidth="true"/>
    <col min="1788" max="1789" width="13.75" style="22" customWidth="true"/>
    <col min="1790" max="2038" width="9" style="22"/>
    <col min="2039" max="2040" width="13.25" style="22" customWidth="true"/>
    <col min="2041" max="2042" width="13.75" style="22" customWidth="true"/>
    <col min="2043" max="2043" width="9" style="22" hidden="true" customWidth="true"/>
    <col min="2044" max="2045" width="13.75" style="22" customWidth="true"/>
    <col min="2046" max="2294" width="9" style="22"/>
    <col min="2295" max="2296" width="13.25" style="22" customWidth="true"/>
    <col min="2297" max="2298" width="13.75" style="22" customWidth="true"/>
    <col min="2299" max="2299" width="9" style="22" hidden="true" customWidth="true"/>
    <col min="2300" max="2301" width="13.75" style="22" customWidth="true"/>
    <col min="2302" max="2550" width="9" style="22"/>
    <col min="2551" max="2552" width="13.25" style="22" customWidth="true"/>
    <col min="2553" max="2554" width="13.75" style="22" customWidth="true"/>
    <col min="2555" max="2555" width="9" style="22" hidden="true" customWidth="true"/>
    <col min="2556" max="2557" width="13.75" style="22" customWidth="true"/>
    <col min="2558" max="2806" width="9" style="22"/>
    <col min="2807" max="2808" width="13.25" style="22" customWidth="true"/>
    <col min="2809" max="2810" width="13.75" style="22" customWidth="true"/>
    <col min="2811" max="2811" width="9" style="22" hidden="true" customWidth="true"/>
    <col min="2812" max="2813" width="13.75" style="22" customWidth="true"/>
    <col min="2814" max="3062" width="9" style="22"/>
    <col min="3063" max="3064" width="13.25" style="22" customWidth="true"/>
    <col min="3065" max="3066" width="13.75" style="22" customWidth="true"/>
    <col min="3067" max="3067" width="9" style="22" hidden="true" customWidth="true"/>
    <col min="3068" max="3069" width="13.75" style="22" customWidth="true"/>
    <col min="3070" max="3318" width="9" style="22"/>
    <col min="3319" max="3320" width="13.25" style="22" customWidth="true"/>
    <col min="3321" max="3322" width="13.75" style="22" customWidth="true"/>
    <col min="3323" max="3323" width="9" style="22" hidden="true" customWidth="true"/>
    <col min="3324" max="3325" width="13.75" style="22" customWidth="true"/>
    <col min="3326" max="3574" width="9" style="22"/>
    <col min="3575" max="3576" width="13.25" style="22" customWidth="true"/>
    <col min="3577" max="3578" width="13.75" style="22" customWidth="true"/>
    <col min="3579" max="3579" width="9" style="22" hidden="true" customWidth="true"/>
    <col min="3580" max="3581" width="13.75" style="22" customWidth="true"/>
    <col min="3582" max="3830" width="9" style="22"/>
    <col min="3831" max="3832" width="13.25" style="22" customWidth="true"/>
    <col min="3833" max="3834" width="13.75" style="22" customWidth="true"/>
    <col min="3835" max="3835" width="9" style="22" hidden="true" customWidth="true"/>
    <col min="3836" max="3837" width="13.75" style="22" customWidth="true"/>
    <col min="3838" max="4086" width="9" style="22"/>
    <col min="4087" max="4088" width="13.25" style="22" customWidth="true"/>
    <col min="4089" max="4090" width="13.75" style="22" customWidth="true"/>
    <col min="4091" max="4091" width="9" style="22" hidden="true" customWidth="true"/>
    <col min="4092" max="4093" width="13.75" style="22" customWidth="true"/>
    <col min="4094" max="4342" width="9" style="22"/>
    <col min="4343" max="4344" width="13.25" style="22" customWidth="true"/>
    <col min="4345" max="4346" width="13.75" style="22" customWidth="true"/>
    <col min="4347" max="4347" width="9" style="22" hidden="true" customWidth="true"/>
    <col min="4348" max="4349" width="13.75" style="22" customWidth="true"/>
    <col min="4350" max="4598" width="9" style="22"/>
    <col min="4599" max="4600" width="13.25" style="22" customWidth="true"/>
    <col min="4601" max="4602" width="13.75" style="22" customWidth="true"/>
    <col min="4603" max="4603" width="9" style="22" hidden="true" customWidth="true"/>
    <col min="4604" max="4605" width="13.75" style="22" customWidth="true"/>
    <col min="4606" max="4854" width="9" style="22"/>
    <col min="4855" max="4856" width="13.25" style="22" customWidth="true"/>
    <col min="4857" max="4858" width="13.75" style="22" customWidth="true"/>
    <col min="4859" max="4859" width="9" style="22" hidden="true" customWidth="true"/>
    <col min="4860" max="4861" width="13.75" style="22" customWidth="true"/>
    <col min="4862" max="5110" width="9" style="22"/>
    <col min="5111" max="5112" width="13.25" style="22" customWidth="true"/>
    <col min="5113" max="5114" width="13.75" style="22" customWidth="true"/>
    <col min="5115" max="5115" width="9" style="22" hidden="true" customWidth="true"/>
    <col min="5116" max="5117" width="13.75" style="22" customWidth="true"/>
    <col min="5118" max="5366" width="9" style="22"/>
    <col min="5367" max="5368" width="13.25" style="22" customWidth="true"/>
    <col min="5369" max="5370" width="13.75" style="22" customWidth="true"/>
    <col min="5371" max="5371" width="9" style="22" hidden="true" customWidth="true"/>
    <col min="5372" max="5373" width="13.75" style="22" customWidth="true"/>
    <col min="5374" max="5622" width="9" style="22"/>
    <col min="5623" max="5624" width="13.25" style="22" customWidth="true"/>
    <col min="5625" max="5626" width="13.75" style="22" customWidth="true"/>
    <col min="5627" max="5627" width="9" style="22" hidden="true" customWidth="true"/>
    <col min="5628" max="5629" width="13.75" style="22" customWidth="true"/>
    <col min="5630" max="5878" width="9" style="22"/>
    <col min="5879" max="5880" width="13.25" style="22" customWidth="true"/>
    <col min="5881" max="5882" width="13.75" style="22" customWidth="true"/>
    <col min="5883" max="5883" width="9" style="22" hidden="true" customWidth="true"/>
    <col min="5884" max="5885" width="13.75" style="22" customWidth="true"/>
    <col min="5886" max="6134" width="9" style="22"/>
    <col min="6135" max="6136" width="13.25" style="22" customWidth="true"/>
    <col min="6137" max="6138" width="13.75" style="22" customWidth="true"/>
    <col min="6139" max="6139" width="9" style="22" hidden="true" customWidth="true"/>
    <col min="6140" max="6141" width="13.75" style="22" customWidth="true"/>
    <col min="6142" max="6390" width="9" style="22"/>
    <col min="6391" max="6392" width="13.25" style="22" customWidth="true"/>
    <col min="6393" max="6394" width="13.75" style="22" customWidth="true"/>
    <col min="6395" max="6395" width="9" style="22" hidden="true" customWidth="true"/>
    <col min="6396" max="6397" width="13.75" style="22" customWidth="true"/>
    <col min="6398" max="6646" width="9" style="22"/>
    <col min="6647" max="6648" width="13.25" style="22" customWidth="true"/>
    <col min="6649" max="6650" width="13.75" style="22" customWidth="true"/>
    <col min="6651" max="6651" width="9" style="22" hidden="true" customWidth="true"/>
    <col min="6652" max="6653" width="13.75" style="22" customWidth="true"/>
    <col min="6654" max="6902" width="9" style="22"/>
    <col min="6903" max="6904" width="13.25" style="22" customWidth="true"/>
    <col min="6905" max="6906" width="13.75" style="22" customWidth="true"/>
    <col min="6907" max="6907" width="9" style="22" hidden="true" customWidth="true"/>
    <col min="6908" max="6909" width="13.75" style="22" customWidth="true"/>
    <col min="6910" max="7158" width="9" style="22"/>
    <col min="7159" max="7160" width="13.25" style="22" customWidth="true"/>
    <col min="7161" max="7162" width="13.75" style="22" customWidth="true"/>
    <col min="7163" max="7163" width="9" style="22" hidden="true" customWidth="true"/>
    <col min="7164" max="7165" width="13.75" style="22" customWidth="true"/>
    <col min="7166" max="7414" width="9" style="22"/>
    <col min="7415" max="7416" width="13.25" style="22" customWidth="true"/>
    <col min="7417" max="7418" width="13.75" style="22" customWidth="true"/>
    <col min="7419" max="7419" width="9" style="22" hidden="true" customWidth="true"/>
    <col min="7420" max="7421" width="13.75" style="22" customWidth="true"/>
    <col min="7422" max="7670" width="9" style="22"/>
    <col min="7671" max="7672" width="13.25" style="22" customWidth="true"/>
    <col min="7673" max="7674" width="13.75" style="22" customWidth="true"/>
    <col min="7675" max="7675" width="9" style="22" hidden="true" customWidth="true"/>
    <col min="7676" max="7677" width="13.75" style="22" customWidth="true"/>
    <col min="7678" max="7926" width="9" style="22"/>
    <col min="7927" max="7928" width="13.25" style="22" customWidth="true"/>
    <col min="7929" max="7930" width="13.75" style="22" customWidth="true"/>
    <col min="7931" max="7931" width="9" style="22" hidden="true" customWidth="true"/>
    <col min="7932" max="7933" width="13.75" style="22" customWidth="true"/>
    <col min="7934" max="8182" width="9" style="22"/>
    <col min="8183" max="8184" width="13.25" style="22" customWidth="true"/>
    <col min="8185" max="8186" width="13.75" style="22" customWidth="true"/>
    <col min="8187" max="8187" width="9" style="22" hidden="true" customWidth="true"/>
    <col min="8188" max="8189" width="13.75" style="22" customWidth="true"/>
    <col min="8190" max="8438" width="9" style="22"/>
    <col min="8439" max="8440" width="13.25" style="22" customWidth="true"/>
    <col min="8441" max="8442" width="13.75" style="22" customWidth="true"/>
    <col min="8443" max="8443" width="9" style="22" hidden="true" customWidth="true"/>
    <col min="8444" max="8445" width="13.75" style="22" customWidth="true"/>
    <col min="8446" max="8694" width="9" style="22"/>
    <col min="8695" max="8696" width="13.25" style="22" customWidth="true"/>
    <col min="8697" max="8698" width="13.75" style="22" customWidth="true"/>
    <col min="8699" max="8699" width="9" style="22" hidden="true" customWidth="true"/>
    <col min="8700" max="8701" width="13.75" style="22" customWidth="true"/>
    <col min="8702" max="8950" width="9" style="22"/>
    <col min="8951" max="8952" width="13.25" style="22" customWidth="true"/>
    <col min="8953" max="8954" width="13.75" style="22" customWidth="true"/>
    <col min="8955" max="8955" width="9" style="22" hidden="true" customWidth="true"/>
    <col min="8956" max="8957" width="13.75" style="22" customWidth="true"/>
    <col min="8958" max="9206" width="9" style="22"/>
    <col min="9207" max="9208" width="13.25" style="22" customWidth="true"/>
    <col min="9209" max="9210" width="13.75" style="22" customWidth="true"/>
    <col min="9211" max="9211" width="9" style="22" hidden="true" customWidth="true"/>
    <col min="9212" max="9213" width="13.75" style="22" customWidth="true"/>
    <col min="9214" max="9462" width="9" style="22"/>
    <col min="9463" max="9464" width="13.25" style="22" customWidth="true"/>
    <col min="9465" max="9466" width="13.75" style="22" customWidth="true"/>
    <col min="9467" max="9467" width="9" style="22" hidden="true" customWidth="true"/>
    <col min="9468" max="9469" width="13.75" style="22" customWidth="true"/>
    <col min="9470" max="9718" width="9" style="22"/>
    <col min="9719" max="9720" width="13.25" style="22" customWidth="true"/>
    <col min="9721" max="9722" width="13.75" style="22" customWidth="true"/>
    <col min="9723" max="9723" width="9" style="22" hidden="true" customWidth="true"/>
    <col min="9724" max="9725" width="13.75" style="22" customWidth="true"/>
    <col min="9726" max="9974" width="9" style="22"/>
    <col min="9975" max="9976" width="13.25" style="22" customWidth="true"/>
    <col min="9977" max="9978" width="13.75" style="22" customWidth="true"/>
    <col min="9979" max="9979" width="9" style="22" hidden="true" customWidth="true"/>
    <col min="9980" max="9981" width="13.75" style="22" customWidth="true"/>
    <col min="9982" max="10230" width="9" style="22"/>
    <col min="10231" max="10232" width="13.25" style="22" customWidth="true"/>
    <col min="10233" max="10234" width="13.75" style="22" customWidth="true"/>
    <col min="10235" max="10235" width="9" style="22" hidden="true" customWidth="true"/>
    <col min="10236" max="10237" width="13.75" style="22" customWidth="true"/>
    <col min="10238" max="10486" width="9" style="22"/>
    <col min="10487" max="10488" width="13.25" style="22" customWidth="true"/>
    <col min="10489" max="10490" width="13.75" style="22" customWidth="true"/>
    <col min="10491" max="10491" width="9" style="22" hidden="true" customWidth="true"/>
    <col min="10492" max="10493" width="13.75" style="22" customWidth="true"/>
    <col min="10494" max="10742" width="9" style="22"/>
    <col min="10743" max="10744" width="13.25" style="22" customWidth="true"/>
    <col min="10745" max="10746" width="13.75" style="22" customWidth="true"/>
    <col min="10747" max="10747" width="9" style="22" hidden="true" customWidth="true"/>
    <col min="10748" max="10749" width="13.75" style="22" customWidth="true"/>
    <col min="10750" max="10998" width="9" style="22"/>
    <col min="10999" max="11000" width="13.25" style="22" customWidth="true"/>
    <col min="11001" max="11002" width="13.75" style="22" customWidth="true"/>
    <col min="11003" max="11003" width="9" style="22" hidden="true" customWidth="true"/>
    <col min="11004" max="11005" width="13.75" style="22" customWidth="true"/>
    <col min="11006" max="11254" width="9" style="22"/>
    <col min="11255" max="11256" width="13.25" style="22" customWidth="true"/>
    <col min="11257" max="11258" width="13.75" style="22" customWidth="true"/>
    <col min="11259" max="11259" width="9" style="22" hidden="true" customWidth="true"/>
    <col min="11260" max="11261" width="13.75" style="22" customWidth="true"/>
    <col min="11262" max="11510" width="9" style="22"/>
    <col min="11511" max="11512" width="13.25" style="22" customWidth="true"/>
    <col min="11513" max="11514" width="13.75" style="22" customWidth="true"/>
    <col min="11515" max="11515" width="9" style="22" hidden="true" customWidth="true"/>
    <col min="11516" max="11517" width="13.75" style="22" customWidth="true"/>
    <col min="11518" max="11766" width="9" style="22"/>
    <col min="11767" max="11768" width="13.25" style="22" customWidth="true"/>
    <col min="11769" max="11770" width="13.75" style="22" customWidth="true"/>
    <col min="11771" max="11771" width="9" style="22" hidden="true" customWidth="true"/>
    <col min="11772" max="11773" width="13.75" style="22" customWidth="true"/>
    <col min="11774" max="12022" width="9" style="22"/>
    <col min="12023" max="12024" width="13.25" style="22" customWidth="true"/>
    <col min="12025" max="12026" width="13.75" style="22" customWidth="true"/>
    <col min="12027" max="12027" width="9" style="22" hidden="true" customWidth="true"/>
    <col min="12028" max="12029" width="13.75" style="22" customWidth="true"/>
    <col min="12030" max="12278" width="9" style="22"/>
    <col min="12279" max="12280" width="13.25" style="22" customWidth="true"/>
    <col min="12281" max="12282" width="13.75" style="22" customWidth="true"/>
    <col min="12283" max="12283" width="9" style="22" hidden="true" customWidth="true"/>
    <col min="12284" max="12285" width="13.75" style="22" customWidth="true"/>
    <col min="12286" max="12534" width="9" style="22"/>
    <col min="12535" max="12536" width="13.25" style="22" customWidth="true"/>
    <col min="12537" max="12538" width="13.75" style="22" customWidth="true"/>
    <col min="12539" max="12539" width="9" style="22" hidden="true" customWidth="true"/>
    <col min="12540" max="12541" width="13.75" style="22" customWidth="true"/>
    <col min="12542" max="12790" width="9" style="22"/>
    <col min="12791" max="12792" width="13.25" style="22" customWidth="true"/>
    <col min="12793" max="12794" width="13.75" style="22" customWidth="true"/>
    <col min="12795" max="12795" width="9" style="22" hidden="true" customWidth="true"/>
    <col min="12796" max="12797" width="13.75" style="22" customWidth="true"/>
    <col min="12798" max="13046" width="9" style="22"/>
    <col min="13047" max="13048" width="13.25" style="22" customWidth="true"/>
    <col min="13049" max="13050" width="13.75" style="22" customWidth="true"/>
    <col min="13051" max="13051" width="9" style="22" hidden="true" customWidth="true"/>
    <col min="13052" max="13053" width="13.75" style="22" customWidth="true"/>
    <col min="13054" max="13302" width="9" style="22"/>
    <col min="13303" max="13304" width="13.25" style="22" customWidth="true"/>
    <col min="13305" max="13306" width="13.75" style="22" customWidth="true"/>
    <col min="13307" max="13307" width="9" style="22" hidden="true" customWidth="true"/>
    <col min="13308" max="13309" width="13.75" style="22" customWidth="true"/>
    <col min="13310" max="13558" width="9" style="22"/>
    <col min="13559" max="13560" width="13.25" style="22" customWidth="true"/>
    <col min="13561" max="13562" width="13.75" style="22" customWidth="true"/>
    <col min="13563" max="13563" width="9" style="22" hidden="true" customWidth="true"/>
    <col min="13564" max="13565" width="13.75" style="22" customWidth="true"/>
    <col min="13566" max="13814" width="9" style="22"/>
    <col min="13815" max="13816" width="13.25" style="22" customWidth="true"/>
    <col min="13817" max="13818" width="13.75" style="22" customWidth="true"/>
    <col min="13819" max="13819" width="9" style="22" hidden="true" customWidth="true"/>
    <col min="13820" max="13821" width="13.75" style="22" customWidth="true"/>
    <col min="13822" max="14070" width="9" style="22"/>
    <col min="14071" max="14072" width="13.25" style="22" customWidth="true"/>
    <col min="14073" max="14074" width="13.75" style="22" customWidth="true"/>
    <col min="14075" max="14075" width="9" style="22" hidden="true" customWidth="true"/>
    <col min="14076" max="14077" width="13.75" style="22" customWidth="true"/>
    <col min="14078" max="14326" width="9" style="22"/>
    <col min="14327" max="14328" width="13.25" style="22" customWidth="true"/>
    <col min="14329" max="14330" width="13.75" style="22" customWidth="true"/>
    <col min="14331" max="14331" width="9" style="22" hidden="true" customWidth="true"/>
    <col min="14332" max="14333" width="13.75" style="22" customWidth="true"/>
    <col min="14334" max="14582" width="9" style="22"/>
    <col min="14583" max="14584" width="13.25" style="22" customWidth="true"/>
    <col min="14585" max="14586" width="13.75" style="22" customWidth="true"/>
    <col min="14587" max="14587" width="9" style="22" hidden="true" customWidth="true"/>
    <col min="14588" max="14589" width="13.75" style="22" customWidth="true"/>
    <col min="14590" max="14838" width="9" style="22"/>
    <col min="14839" max="14840" width="13.25" style="22" customWidth="true"/>
    <col min="14841" max="14842" width="13.75" style="22" customWidth="true"/>
    <col min="14843" max="14843" width="9" style="22" hidden="true" customWidth="true"/>
    <col min="14844" max="14845" width="13.75" style="22" customWidth="true"/>
    <col min="14846" max="15094" width="9" style="22"/>
    <col min="15095" max="15096" width="13.25" style="22" customWidth="true"/>
    <col min="15097" max="15098" width="13.75" style="22" customWidth="true"/>
    <col min="15099" max="15099" width="9" style="22" hidden="true" customWidth="true"/>
    <col min="15100" max="15101" width="13.75" style="22" customWidth="true"/>
    <col min="15102" max="15350" width="9" style="22"/>
    <col min="15351" max="15352" width="13.25" style="22" customWidth="true"/>
    <col min="15353" max="15354" width="13.75" style="22" customWidth="true"/>
    <col min="15355" max="15355" width="9" style="22" hidden="true" customWidth="true"/>
    <col min="15356" max="15357" width="13.75" style="22" customWidth="true"/>
    <col min="15358" max="15606" width="9" style="22"/>
    <col min="15607" max="15608" width="13.25" style="22" customWidth="true"/>
    <col min="15609" max="15610" width="13.75" style="22" customWidth="true"/>
    <col min="15611" max="15611" width="9" style="22" hidden="true" customWidth="true"/>
    <col min="15612" max="15613" width="13.75" style="22" customWidth="true"/>
    <col min="15614" max="15862" width="9" style="22"/>
    <col min="15863" max="15864" width="13.25" style="22" customWidth="true"/>
    <col min="15865" max="15866" width="13.75" style="22" customWidth="true"/>
    <col min="15867" max="15867" width="9" style="22" hidden="true" customWidth="true"/>
    <col min="15868" max="15869" width="13.75" style="22" customWidth="true"/>
    <col min="15870" max="16118" width="9" style="22"/>
    <col min="16119" max="16120" width="13.25" style="22" customWidth="true"/>
    <col min="16121" max="16122" width="13.75" style="22" customWidth="true"/>
    <col min="16123" max="16123" width="9" style="22" hidden="true" customWidth="true"/>
    <col min="16124" max="16125" width="13.75" style="22" customWidth="true"/>
    <col min="16126" max="16384" width="9" style="22"/>
  </cols>
  <sheetData>
    <row r="1" spans="6:6">
      <c r="F1" s="23" t="s">
        <v>2130</v>
      </c>
    </row>
    <row r="2" ht="31.5" customHeight="true" spans="6:17">
      <c r="F2" s="24" t="s">
        <v>2131</v>
      </c>
      <c r="G2" s="24"/>
      <c r="H2" s="24"/>
      <c r="I2" s="24"/>
      <c r="J2" s="24"/>
      <c r="K2" s="24"/>
      <c r="L2" s="24"/>
      <c r="M2" s="24"/>
      <c r="N2" s="24"/>
      <c r="O2" s="24"/>
      <c r="P2" s="24"/>
      <c r="Q2" s="24"/>
    </row>
    <row r="3" s="20" customFormat="true" ht="17.25" customHeight="true" spans="17:17">
      <c r="Q3" s="27" t="s">
        <v>3</v>
      </c>
    </row>
    <row r="4" ht="35.25" customHeight="true" spans="6:17">
      <c r="F4" s="7" t="s">
        <v>2132</v>
      </c>
      <c r="G4" s="7"/>
      <c r="H4" s="7"/>
      <c r="I4" s="7" t="s">
        <v>2133</v>
      </c>
      <c r="J4" s="7"/>
      <c r="K4" s="7"/>
      <c r="L4" s="7" t="s">
        <v>2134</v>
      </c>
      <c r="M4" s="7"/>
      <c r="N4" s="7"/>
      <c r="O4" s="7" t="s">
        <v>2135</v>
      </c>
      <c r="P4" s="7"/>
      <c r="Q4" s="7"/>
    </row>
    <row r="5" ht="31.5" customHeight="true" spans="6:17">
      <c r="F5" s="7" t="s">
        <v>2136</v>
      </c>
      <c r="G5" s="7" t="s">
        <v>2137</v>
      </c>
      <c r="H5" s="7" t="s">
        <v>2138</v>
      </c>
      <c r="I5" s="7" t="s">
        <v>2136</v>
      </c>
      <c r="J5" s="7" t="s">
        <v>2137</v>
      </c>
      <c r="K5" s="7" t="s">
        <v>2138</v>
      </c>
      <c r="L5" s="7" t="s">
        <v>2136</v>
      </c>
      <c r="M5" s="7" t="s">
        <v>2137</v>
      </c>
      <c r="N5" s="7" t="s">
        <v>2138</v>
      </c>
      <c r="O5" s="7" t="s">
        <v>2139</v>
      </c>
      <c r="P5" s="7" t="s">
        <v>2140</v>
      </c>
      <c r="Q5" s="7" t="s">
        <v>2141</v>
      </c>
    </row>
    <row r="6" s="21" customFormat="true" ht="12" spans="6:17">
      <c r="F6" s="25">
        <v>100500</v>
      </c>
      <c r="G6" s="25">
        <v>40500</v>
      </c>
      <c r="H6" s="25">
        <v>60000</v>
      </c>
      <c r="I6" s="25">
        <v>80500</v>
      </c>
      <c r="J6" s="25">
        <v>40500</v>
      </c>
      <c r="K6" s="25">
        <v>40000</v>
      </c>
      <c r="L6" s="25">
        <v>100500</v>
      </c>
      <c r="M6" s="25">
        <v>40500</v>
      </c>
      <c r="N6" s="25">
        <v>60000</v>
      </c>
      <c r="O6" s="26">
        <v>11</v>
      </c>
      <c r="P6" s="26">
        <v>10</v>
      </c>
      <c r="Q6" s="26">
        <v>11</v>
      </c>
    </row>
  </sheetData>
  <mergeCells count="5">
    <mergeCell ref="F2:Q2"/>
    <mergeCell ref="F4:H4"/>
    <mergeCell ref="I4:K4"/>
    <mergeCell ref="L4:N4"/>
    <mergeCell ref="O4:Q4"/>
  </mergeCells>
  <printOptions horizontalCentered="true"/>
  <pageMargins left="0" right="0" top="1.18055555555556" bottom="0.747916666666667" header="0.314583333333333" footer="0.314583333333333"/>
  <pageSetup paperSize="9" orientation="landscape"/>
  <headerFooter>
    <oddFooter>&amp;C第 &amp;P 页 &amp;R&amp;A</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3"/>
  <sheetViews>
    <sheetView workbookViewId="0">
      <selection activeCell="A2" sqref="A2:B2"/>
    </sheetView>
  </sheetViews>
  <sheetFormatPr defaultColWidth="10" defaultRowHeight="15.75" outlineLevelCol="1"/>
  <cols>
    <col min="1" max="1" width="52.75" style="1" customWidth="true"/>
    <col min="2" max="2" width="18.375" style="1" customWidth="true"/>
    <col min="3" max="16384" width="10" style="1"/>
  </cols>
  <sheetData>
    <row r="1" s="1" customFormat="true" ht="14.25" customHeight="true" spans="1:1">
      <c r="A1" s="4" t="s">
        <v>2142</v>
      </c>
    </row>
    <row r="2" s="1" customFormat="true" ht="27.2" customHeight="true" spans="1:2">
      <c r="A2" s="5" t="s">
        <v>2143</v>
      </c>
      <c r="B2" s="5"/>
    </row>
    <row r="3" s="1" customFormat="true" ht="21" customHeight="true" spans="2:2">
      <c r="B3" s="17" t="s">
        <v>3</v>
      </c>
    </row>
    <row r="4" s="1" customFormat="true" ht="33.95" customHeight="true" spans="1:2">
      <c r="A4" s="7" t="s">
        <v>1869</v>
      </c>
      <c r="B4" s="7" t="s">
        <v>2144</v>
      </c>
    </row>
    <row r="5" s="1" customFormat="true" ht="33.95" customHeight="true" spans="1:2">
      <c r="A5" s="18" t="s">
        <v>2145</v>
      </c>
      <c r="B5" s="19">
        <v>80500</v>
      </c>
    </row>
    <row r="6" s="1" customFormat="true" ht="33.95" customHeight="true" spans="1:2">
      <c r="A6" s="18" t="s">
        <v>2146</v>
      </c>
      <c r="B6" s="19">
        <v>40500</v>
      </c>
    </row>
    <row r="7" s="1" customFormat="true" ht="33.95" customHeight="true" spans="1:2">
      <c r="A7" s="18" t="s">
        <v>2147</v>
      </c>
      <c r="B7" s="19">
        <v>40000</v>
      </c>
    </row>
    <row r="8" s="1" customFormat="true" ht="33.95" customHeight="true" spans="1:2">
      <c r="A8" s="18" t="s">
        <v>2148</v>
      </c>
      <c r="B8" s="19">
        <v>0</v>
      </c>
    </row>
    <row r="9" s="1" customFormat="true" ht="33.95" customHeight="true" spans="1:2">
      <c r="A9" s="18" t="s">
        <v>2149</v>
      </c>
      <c r="B9" s="19">
        <v>0</v>
      </c>
    </row>
    <row r="10" s="1" customFormat="true" ht="33.95" customHeight="true" spans="1:2">
      <c r="A10" s="18" t="s">
        <v>2150</v>
      </c>
      <c r="B10" s="19">
        <v>0</v>
      </c>
    </row>
    <row r="11" s="1" customFormat="true" ht="33.95" customHeight="true" spans="1:2">
      <c r="A11" s="18" t="s">
        <v>2151</v>
      </c>
      <c r="B11" s="19">
        <f>B12+B13</f>
        <v>1360.618029</v>
      </c>
    </row>
    <row r="12" s="1" customFormat="true" ht="33.95" customHeight="true" spans="1:2">
      <c r="A12" s="18" t="s">
        <v>2149</v>
      </c>
      <c r="B12" s="19">
        <v>568.0284</v>
      </c>
    </row>
    <row r="13" s="1" customFormat="true" ht="33.95" customHeight="true" spans="1:2">
      <c r="A13" s="18" t="s">
        <v>2150</v>
      </c>
      <c r="B13" s="19">
        <v>792.589629</v>
      </c>
    </row>
  </sheetData>
  <mergeCells count="1">
    <mergeCell ref="A2:B2"/>
  </mergeCells>
  <printOptions horizontalCentered="true"/>
  <pageMargins left="0.160416666666667" right="0.160416666666667" top="0.605555555555556" bottom="0.605555555555556" header="0.302777777777778" footer="0.302777777777778"/>
  <pageSetup paperSize="8" scale="140" fitToHeight="0" orientation="landscape"/>
  <headerFooter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4"/>
  <sheetViews>
    <sheetView view="pageBreakPreview" zoomScale="85" zoomScaleNormal="100" zoomScaleSheetLayoutView="85" workbookViewId="0">
      <selection activeCell="A2" sqref="A2:F2"/>
    </sheetView>
  </sheetViews>
  <sheetFormatPr defaultColWidth="10" defaultRowHeight="15.75" outlineLevelCol="5"/>
  <cols>
    <col min="1" max="1" width="34.875" style="3" customWidth="true"/>
    <col min="2" max="2" width="18.25" style="1" customWidth="true"/>
    <col min="3" max="3" width="21.25" style="1" customWidth="true"/>
    <col min="4" max="4" width="12.9416666666667" style="1" customWidth="true"/>
    <col min="5" max="5" width="9.5" style="1" customWidth="true"/>
    <col min="6" max="6" width="11.125" style="1" customWidth="true"/>
    <col min="7" max="16384" width="10" style="1"/>
  </cols>
  <sheetData>
    <row r="1" s="1" customFormat="true" ht="27" customHeight="true" spans="1:1">
      <c r="A1" s="4" t="s">
        <v>2152</v>
      </c>
    </row>
    <row r="2" s="1" customFormat="true" ht="28.7" customHeight="true" spans="1:6">
      <c r="A2" s="5" t="s">
        <v>2153</v>
      </c>
      <c r="B2" s="5"/>
      <c r="C2" s="5"/>
      <c r="D2" s="5"/>
      <c r="E2" s="5"/>
      <c r="F2" s="5"/>
    </row>
    <row r="3" s="1" customFormat="true" ht="24" customHeight="true" spans="1:6">
      <c r="A3" s="6" t="s">
        <v>3</v>
      </c>
      <c r="B3" s="6"/>
      <c r="C3" s="6"/>
      <c r="D3" s="6"/>
      <c r="E3" s="6"/>
      <c r="F3" s="6"/>
    </row>
    <row r="4" s="2" customFormat="true" ht="27" spans="1:6">
      <c r="A4" s="7" t="s">
        <v>2154</v>
      </c>
      <c r="B4" s="7" t="s">
        <v>2155</v>
      </c>
      <c r="C4" s="7" t="s">
        <v>2156</v>
      </c>
      <c r="D4" s="7" t="s">
        <v>2157</v>
      </c>
      <c r="E4" s="7" t="s">
        <v>2158</v>
      </c>
      <c r="F4" s="7" t="s">
        <v>2159</v>
      </c>
    </row>
    <row r="5" s="2" customFormat="true" ht="33.95" customHeight="true" spans="1:6">
      <c r="A5" s="8" t="s">
        <v>2160</v>
      </c>
      <c r="B5" s="9"/>
      <c r="C5" s="9"/>
      <c r="D5" s="9"/>
      <c r="E5" s="14">
        <f>SUM(E6:E23)</f>
        <v>80500</v>
      </c>
      <c r="F5" s="15"/>
    </row>
    <row r="6" s="1" customFormat="true" ht="33.95" customHeight="true" spans="1:6">
      <c r="A6" s="10" t="s">
        <v>2161</v>
      </c>
      <c r="B6" s="11" t="s">
        <v>2162</v>
      </c>
      <c r="C6" s="12" t="s">
        <v>2163</v>
      </c>
      <c r="D6" s="11" t="s">
        <v>2140</v>
      </c>
      <c r="E6" s="16">
        <v>297</v>
      </c>
      <c r="F6" s="11" t="s">
        <v>2164</v>
      </c>
    </row>
    <row r="7" s="1" customFormat="true" ht="33.95" customHeight="true" spans="1:6">
      <c r="A7" s="10" t="s">
        <v>2165</v>
      </c>
      <c r="B7" s="11" t="s">
        <v>2166</v>
      </c>
      <c r="C7" s="12" t="s">
        <v>2167</v>
      </c>
      <c r="D7" s="11" t="s">
        <v>2140</v>
      </c>
      <c r="E7" s="16">
        <v>1300</v>
      </c>
      <c r="F7" s="11" t="s">
        <v>2164</v>
      </c>
    </row>
    <row r="8" s="1" customFormat="true" ht="33.95" customHeight="true" spans="1:6">
      <c r="A8" s="10" t="s">
        <v>2168</v>
      </c>
      <c r="B8" s="11" t="s">
        <v>2169</v>
      </c>
      <c r="C8" s="12" t="s">
        <v>2170</v>
      </c>
      <c r="D8" s="11" t="s">
        <v>2140</v>
      </c>
      <c r="E8" s="16">
        <v>1236</v>
      </c>
      <c r="F8" s="11" t="s">
        <v>2164</v>
      </c>
    </row>
    <row r="9" s="1" customFormat="true" ht="33.95" customHeight="true" spans="1:6">
      <c r="A9" s="10" t="s">
        <v>2171</v>
      </c>
      <c r="B9" s="11" t="s">
        <v>2172</v>
      </c>
      <c r="C9" s="12" t="s">
        <v>2173</v>
      </c>
      <c r="D9" s="11" t="s">
        <v>2140</v>
      </c>
      <c r="E9" s="16">
        <v>1500</v>
      </c>
      <c r="F9" s="11" t="s">
        <v>2164</v>
      </c>
    </row>
    <row r="10" s="1" customFormat="true" ht="33.95" customHeight="true" spans="1:6">
      <c r="A10" s="10" t="s">
        <v>2174</v>
      </c>
      <c r="B10" s="11" t="s">
        <v>2175</v>
      </c>
      <c r="C10" s="12" t="s">
        <v>2176</v>
      </c>
      <c r="D10" s="11" t="s">
        <v>2140</v>
      </c>
      <c r="E10" s="16">
        <v>3000</v>
      </c>
      <c r="F10" s="11" t="s">
        <v>2164</v>
      </c>
    </row>
    <row r="11" s="1" customFormat="true" ht="33.95" customHeight="true" spans="1:6">
      <c r="A11" s="10" t="s">
        <v>2177</v>
      </c>
      <c r="B11" s="11" t="s">
        <v>2178</v>
      </c>
      <c r="C11" s="12" t="s">
        <v>2163</v>
      </c>
      <c r="D11" s="11" t="s">
        <v>2140</v>
      </c>
      <c r="E11" s="16">
        <v>1239</v>
      </c>
      <c r="F11" s="11" t="s">
        <v>2164</v>
      </c>
    </row>
    <row r="12" s="1" customFormat="true" ht="33.95" customHeight="true" spans="1:6">
      <c r="A12" s="10" t="s">
        <v>2179</v>
      </c>
      <c r="B12" s="11" t="s">
        <v>2172</v>
      </c>
      <c r="C12" s="12" t="s">
        <v>2163</v>
      </c>
      <c r="D12" s="11" t="s">
        <v>2140</v>
      </c>
      <c r="E12" s="16">
        <v>80</v>
      </c>
      <c r="F12" s="11" t="s">
        <v>2164</v>
      </c>
    </row>
    <row r="13" s="1" customFormat="true" ht="33.95" customHeight="true" spans="1:6">
      <c r="A13" s="10" t="s">
        <v>2180</v>
      </c>
      <c r="B13" s="11" t="s">
        <v>2181</v>
      </c>
      <c r="C13" s="12" t="s">
        <v>2182</v>
      </c>
      <c r="D13" s="11" t="s">
        <v>2140</v>
      </c>
      <c r="E13" s="16">
        <v>23347</v>
      </c>
      <c r="F13" s="11" t="s">
        <v>2164</v>
      </c>
    </row>
    <row r="14" s="1" customFormat="true" ht="33.95" customHeight="true" spans="1:6">
      <c r="A14" s="10" t="s">
        <v>2183</v>
      </c>
      <c r="B14" s="11" t="s">
        <v>2162</v>
      </c>
      <c r="C14" s="12" t="s">
        <v>2163</v>
      </c>
      <c r="D14" s="11" t="s">
        <v>2140</v>
      </c>
      <c r="E14" s="16">
        <v>2001</v>
      </c>
      <c r="F14" s="11" t="s">
        <v>2164</v>
      </c>
    </row>
    <row r="15" s="1" customFormat="true" ht="33.95" customHeight="true" spans="1:6">
      <c r="A15" s="10" t="s">
        <v>2184</v>
      </c>
      <c r="B15" s="11" t="s">
        <v>2185</v>
      </c>
      <c r="C15" s="12" t="s">
        <v>2186</v>
      </c>
      <c r="D15" s="11" t="s">
        <v>2140</v>
      </c>
      <c r="E15" s="16">
        <v>1000</v>
      </c>
      <c r="F15" s="11" t="s">
        <v>2164</v>
      </c>
    </row>
    <row r="16" s="1" customFormat="true" ht="33.95" customHeight="true" spans="1:6">
      <c r="A16" s="10" t="s">
        <v>2187</v>
      </c>
      <c r="B16" s="11" t="s">
        <v>2169</v>
      </c>
      <c r="C16" s="12" t="s">
        <v>2188</v>
      </c>
      <c r="D16" s="11" t="s">
        <v>2140</v>
      </c>
      <c r="E16" s="16">
        <v>5000</v>
      </c>
      <c r="F16" s="11" t="s">
        <v>2164</v>
      </c>
    </row>
    <row r="17" s="1" customFormat="true" ht="33.95" customHeight="true" spans="1:6">
      <c r="A17" s="10" t="s">
        <v>2189</v>
      </c>
      <c r="B17" s="11" t="s">
        <v>2190</v>
      </c>
      <c r="C17" s="12" t="s">
        <v>2191</v>
      </c>
      <c r="D17" s="11" t="s">
        <v>2140</v>
      </c>
      <c r="E17" s="16">
        <v>500</v>
      </c>
      <c r="F17" s="11" t="s">
        <v>2192</v>
      </c>
    </row>
    <row r="18" s="1" customFormat="true" ht="33.95" customHeight="true" spans="1:6">
      <c r="A18" s="10" t="s">
        <v>2193</v>
      </c>
      <c r="B18" s="11" t="s">
        <v>2194</v>
      </c>
      <c r="C18" s="12" t="s">
        <v>2195</v>
      </c>
      <c r="D18" s="11" t="s">
        <v>2141</v>
      </c>
      <c r="E18" s="16">
        <v>5000</v>
      </c>
      <c r="F18" s="11" t="s">
        <v>2196</v>
      </c>
    </row>
    <row r="19" s="1" customFormat="true" ht="33.95" customHeight="true" spans="1:6">
      <c r="A19" s="10" t="s">
        <v>2193</v>
      </c>
      <c r="B19" s="11" t="s">
        <v>2194</v>
      </c>
      <c r="C19" s="11" t="s">
        <v>2195</v>
      </c>
      <c r="D19" s="11" t="s">
        <v>2141</v>
      </c>
      <c r="E19" s="16">
        <v>2000</v>
      </c>
      <c r="F19" s="11" t="s">
        <v>2197</v>
      </c>
    </row>
    <row r="20" s="1" customFormat="true" ht="33.95" customHeight="true" spans="1:6">
      <c r="A20" s="10"/>
      <c r="B20" s="11"/>
      <c r="C20" s="11"/>
      <c r="D20" s="11" t="s">
        <v>2141</v>
      </c>
      <c r="E20" s="16">
        <v>1000</v>
      </c>
      <c r="F20" s="11" t="s">
        <v>2192</v>
      </c>
    </row>
    <row r="21" s="1" customFormat="true" ht="33.95" customHeight="true" spans="1:6">
      <c r="A21" s="10" t="s">
        <v>2198</v>
      </c>
      <c r="B21" s="11" t="s">
        <v>2199</v>
      </c>
      <c r="C21" s="12" t="s">
        <v>2200</v>
      </c>
      <c r="D21" s="11" t="s">
        <v>2141</v>
      </c>
      <c r="E21" s="16">
        <v>22870</v>
      </c>
      <c r="F21" s="11" t="s">
        <v>2192</v>
      </c>
    </row>
    <row r="22" s="1" customFormat="true" ht="33.95" customHeight="true" spans="1:6">
      <c r="A22" s="10" t="s">
        <v>2201</v>
      </c>
      <c r="B22" s="11" t="s">
        <v>2202</v>
      </c>
      <c r="C22" s="12" t="s">
        <v>2182</v>
      </c>
      <c r="D22" s="11" t="s">
        <v>2141</v>
      </c>
      <c r="E22" s="16">
        <v>6150</v>
      </c>
      <c r="F22" s="11" t="s">
        <v>2192</v>
      </c>
    </row>
    <row r="23" s="1" customFormat="true" ht="33.95" customHeight="true" spans="1:6">
      <c r="A23" s="10" t="s">
        <v>2203</v>
      </c>
      <c r="B23" s="11" t="s">
        <v>2194</v>
      </c>
      <c r="C23" s="12" t="s">
        <v>2191</v>
      </c>
      <c r="D23" s="11" t="s">
        <v>2141</v>
      </c>
      <c r="E23" s="16">
        <v>2980</v>
      </c>
      <c r="F23" s="11" t="s">
        <v>2192</v>
      </c>
    </row>
    <row r="24" s="1" customFormat="true" ht="33.95" customHeight="true" spans="1:6">
      <c r="A24" s="13" t="s">
        <v>2204</v>
      </c>
      <c r="B24" s="13"/>
      <c r="C24" s="13"/>
      <c r="D24" s="13"/>
      <c r="E24" s="13"/>
      <c r="F24" s="13"/>
    </row>
  </sheetData>
  <mergeCells count="5">
    <mergeCell ref="A2:F2"/>
    <mergeCell ref="A3:F3"/>
    <mergeCell ref="A19:A20"/>
    <mergeCell ref="B19:B20"/>
    <mergeCell ref="C19:C20"/>
  </mergeCells>
  <printOptions horizontalCentered="true"/>
  <pageMargins left="0.196527777777778" right="0.196527777777778" top="0.60625" bottom="0.60625" header="0.302777777777778" footer="0.302777777777778"/>
  <pageSetup paperSize="8" scale="150" fitToHeight="0"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695"/>
  <sheetViews>
    <sheetView showGridLines="0" showZeros="0" workbookViewId="0">
      <pane xSplit="1" ySplit="4" topLeftCell="B5" activePane="bottomRight" state="frozen"/>
      <selection/>
      <selection pane="topRight"/>
      <selection pane="bottomLeft"/>
      <selection pane="bottomRight" activeCell="J13" sqref="J13"/>
    </sheetView>
  </sheetViews>
  <sheetFormatPr defaultColWidth="12.125" defaultRowHeight="17.1" customHeight="true" outlineLevelCol="6"/>
  <cols>
    <col min="1" max="1" width="8.75" style="31" customWidth="true"/>
    <col min="2" max="2" width="32.5" style="259" customWidth="true"/>
    <col min="3" max="5" width="10.25" style="31" customWidth="true"/>
    <col min="6" max="6" width="10.25" style="260" customWidth="true"/>
    <col min="7" max="7" width="22.75" style="259" customWidth="true"/>
    <col min="8" max="237" width="12.125" style="31" customWidth="true"/>
    <col min="238" max="238" width="9.5" style="31" customWidth="true"/>
    <col min="239" max="239" width="59" style="31" customWidth="true"/>
    <col min="240" max="240" width="22.5" style="31" customWidth="true"/>
    <col min="241" max="493" width="12.125" style="31" customWidth="true"/>
    <col min="494" max="494" width="9.5" style="31" customWidth="true"/>
    <col min="495" max="495" width="59" style="31" customWidth="true"/>
    <col min="496" max="496" width="22.5" style="31" customWidth="true"/>
    <col min="497" max="749" width="12.125" style="31" customWidth="true"/>
    <col min="750" max="750" width="9.5" style="31" customWidth="true"/>
    <col min="751" max="751" width="59" style="31" customWidth="true"/>
    <col min="752" max="752" width="22.5" style="31" customWidth="true"/>
    <col min="753" max="1005" width="12.125" style="31" customWidth="true"/>
    <col min="1006" max="1006" width="9.5" style="31" customWidth="true"/>
    <col min="1007" max="1007" width="59" style="31" customWidth="true"/>
    <col min="1008" max="1008" width="22.5" style="31" customWidth="true"/>
    <col min="1009" max="1261" width="12.125" style="31" customWidth="true"/>
    <col min="1262" max="1262" width="9.5" style="31" customWidth="true"/>
    <col min="1263" max="1263" width="59" style="31" customWidth="true"/>
    <col min="1264" max="1264" width="22.5" style="31" customWidth="true"/>
    <col min="1265" max="1517" width="12.125" style="31" customWidth="true"/>
    <col min="1518" max="1518" width="9.5" style="31" customWidth="true"/>
    <col min="1519" max="1519" width="59" style="31" customWidth="true"/>
    <col min="1520" max="1520" width="22.5" style="31" customWidth="true"/>
    <col min="1521" max="1773" width="12.125" style="31" customWidth="true"/>
    <col min="1774" max="1774" width="9.5" style="31" customWidth="true"/>
    <col min="1775" max="1775" width="59" style="31" customWidth="true"/>
    <col min="1776" max="1776" width="22.5" style="31" customWidth="true"/>
    <col min="1777" max="2029" width="12.125" style="31" customWidth="true"/>
    <col min="2030" max="2030" width="9.5" style="31" customWidth="true"/>
    <col min="2031" max="2031" width="59" style="31" customWidth="true"/>
    <col min="2032" max="2032" width="22.5" style="31" customWidth="true"/>
    <col min="2033" max="2285" width="12.125" style="31" customWidth="true"/>
    <col min="2286" max="2286" width="9.5" style="31" customWidth="true"/>
    <col min="2287" max="2287" width="59" style="31" customWidth="true"/>
    <col min="2288" max="2288" width="22.5" style="31" customWidth="true"/>
    <col min="2289" max="2541" width="12.125" style="31" customWidth="true"/>
    <col min="2542" max="2542" width="9.5" style="31" customWidth="true"/>
    <col min="2543" max="2543" width="59" style="31" customWidth="true"/>
    <col min="2544" max="2544" width="22.5" style="31" customWidth="true"/>
    <col min="2545" max="2797" width="12.125" style="31" customWidth="true"/>
    <col min="2798" max="2798" width="9.5" style="31" customWidth="true"/>
    <col min="2799" max="2799" width="59" style="31" customWidth="true"/>
    <col min="2800" max="2800" width="22.5" style="31" customWidth="true"/>
    <col min="2801" max="3053" width="12.125" style="31" customWidth="true"/>
    <col min="3054" max="3054" width="9.5" style="31" customWidth="true"/>
    <col min="3055" max="3055" width="59" style="31" customWidth="true"/>
    <col min="3056" max="3056" width="22.5" style="31" customWidth="true"/>
    <col min="3057" max="3309" width="12.125" style="31" customWidth="true"/>
    <col min="3310" max="3310" width="9.5" style="31" customWidth="true"/>
    <col min="3311" max="3311" width="59" style="31" customWidth="true"/>
    <col min="3312" max="3312" width="22.5" style="31" customWidth="true"/>
    <col min="3313" max="3565" width="12.125" style="31" customWidth="true"/>
    <col min="3566" max="3566" width="9.5" style="31" customWidth="true"/>
    <col min="3567" max="3567" width="59" style="31" customWidth="true"/>
    <col min="3568" max="3568" width="22.5" style="31" customWidth="true"/>
    <col min="3569" max="3821" width="12.125" style="31" customWidth="true"/>
    <col min="3822" max="3822" width="9.5" style="31" customWidth="true"/>
    <col min="3823" max="3823" width="59" style="31" customWidth="true"/>
    <col min="3824" max="3824" width="22.5" style="31" customWidth="true"/>
    <col min="3825" max="4077" width="12.125" style="31" customWidth="true"/>
    <col min="4078" max="4078" width="9.5" style="31" customWidth="true"/>
    <col min="4079" max="4079" width="59" style="31" customWidth="true"/>
    <col min="4080" max="4080" width="22.5" style="31" customWidth="true"/>
    <col min="4081" max="4333" width="12.125" style="31" customWidth="true"/>
    <col min="4334" max="4334" width="9.5" style="31" customWidth="true"/>
    <col min="4335" max="4335" width="59" style="31" customWidth="true"/>
    <col min="4336" max="4336" width="22.5" style="31" customWidth="true"/>
    <col min="4337" max="4589" width="12.125" style="31" customWidth="true"/>
    <col min="4590" max="4590" width="9.5" style="31" customWidth="true"/>
    <col min="4591" max="4591" width="59" style="31" customWidth="true"/>
    <col min="4592" max="4592" width="22.5" style="31" customWidth="true"/>
    <col min="4593" max="4845" width="12.125" style="31" customWidth="true"/>
    <col min="4846" max="4846" width="9.5" style="31" customWidth="true"/>
    <col min="4847" max="4847" width="59" style="31" customWidth="true"/>
    <col min="4848" max="4848" width="22.5" style="31" customWidth="true"/>
    <col min="4849" max="5101" width="12.125" style="31" customWidth="true"/>
    <col min="5102" max="5102" width="9.5" style="31" customWidth="true"/>
    <col min="5103" max="5103" width="59" style="31" customWidth="true"/>
    <col min="5104" max="5104" width="22.5" style="31" customWidth="true"/>
    <col min="5105" max="5357" width="12.125" style="31" customWidth="true"/>
    <col min="5358" max="5358" width="9.5" style="31" customWidth="true"/>
    <col min="5359" max="5359" width="59" style="31" customWidth="true"/>
    <col min="5360" max="5360" width="22.5" style="31" customWidth="true"/>
    <col min="5361" max="5613" width="12.125" style="31" customWidth="true"/>
    <col min="5614" max="5614" width="9.5" style="31" customWidth="true"/>
    <col min="5615" max="5615" width="59" style="31" customWidth="true"/>
    <col min="5616" max="5616" width="22.5" style="31" customWidth="true"/>
    <col min="5617" max="5869" width="12.125" style="31" customWidth="true"/>
    <col min="5870" max="5870" width="9.5" style="31" customWidth="true"/>
    <col min="5871" max="5871" width="59" style="31" customWidth="true"/>
    <col min="5872" max="5872" width="22.5" style="31" customWidth="true"/>
    <col min="5873" max="6125" width="12.125" style="31" customWidth="true"/>
    <col min="6126" max="6126" width="9.5" style="31" customWidth="true"/>
    <col min="6127" max="6127" width="59" style="31" customWidth="true"/>
    <col min="6128" max="6128" width="22.5" style="31" customWidth="true"/>
    <col min="6129" max="6381" width="12.125" style="31" customWidth="true"/>
    <col min="6382" max="6382" width="9.5" style="31" customWidth="true"/>
    <col min="6383" max="6383" width="59" style="31" customWidth="true"/>
    <col min="6384" max="6384" width="22.5" style="31" customWidth="true"/>
    <col min="6385" max="6637" width="12.125" style="31" customWidth="true"/>
    <col min="6638" max="6638" width="9.5" style="31" customWidth="true"/>
    <col min="6639" max="6639" width="59" style="31" customWidth="true"/>
    <col min="6640" max="6640" width="22.5" style="31" customWidth="true"/>
    <col min="6641" max="6893" width="12.125" style="31" customWidth="true"/>
    <col min="6894" max="6894" width="9.5" style="31" customWidth="true"/>
    <col min="6895" max="6895" width="59" style="31" customWidth="true"/>
    <col min="6896" max="6896" width="22.5" style="31" customWidth="true"/>
    <col min="6897" max="7149" width="12.125" style="31" customWidth="true"/>
    <col min="7150" max="7150" width="9.5" style="31" customWidth="true"/>
    <col min="7151" max="7151" width="59" style="31" customWidth="true"/>
    <col min="7152" max="7152" width="22.5" style="31" customWidth="true"/>
    <col min="7153" max="7405" width="12.125" style="31" customWidth="true"/>
    <col min="7406" max="7406" width="9.5" style="31" customWidth="true"/>
    <col min="7407" max="7407" width="59" style="31" customWidth="true"/>
    <col min="7408" max="7408" width="22.5" style="31" customWidth="true"/>
    <col min="7409" max="7661" width="12.125" style="31" customWidth="true"/>
    <col min="7662" max="7662" width="9.5" style="31" customWidth="true"/>
    <col min="7663" max="7663" width="59" style="31" customWidth="true"/>
    <col min="7664" max="7664" width="22.5" style="31" customWidth="true"/>
    <col min="7665" max="7917" width="12.125" style="31" customWidth="true"/>
    <col min="7918" max="7918" width="9.5" style="31" customWidth="true"/>
    <col min="7919" max="7919" width="59" style="31" customWidth="true"/>
    <col min="7920" max="7920" width="22.5" style="31" customWidth="true"/>
    <col min="7921" max="8173" width="12.125" style="31" customWidth="true"/>
    <col min="8174" max="8174" width="9.5" style="31" customWidth="true"/>
    <col min="8175" max="8175" width="59" style="31" customWidth="true"/>
    <col min="8176" max="8176" width="22.5" style="31" customWidth="true"/>
    <col min="8177" max="8429" width="12.125" style="31" customWidth="true"/>
    <col min="8430" max="8430" width="9.5" style="31" customWidth="true"/>
    <col min="8431" max="8431" width="59" style="31" customWidth="true"/>
    <col min="8432" max="8432" width="22.5" style="31" customWidth="true"/>
    <col min="8433" max="8685" width="12.125" style="31" customWidth="true"/>
    <col min="8686" max="8686" width="9.5" style="31" customWidth="true"/>
    <col min="8687" max="8687" width="59" style="31" customWidth="true"/>
    <col min="8688" max="8688" width="22.5" style="31" customWidth="true"/>
    <col min="8689" max="8941" width="12.125" style="31" customWidth="true"/>
    <col min="8942" max="8942" width="9.5" style="31" customWidth="true"/>
    <col min="8943" max="8943" width="59" style="31" customWidth="true"/>
    <col min="8944" max="8944" width="22.5" style="31" customWidth="true"/>
    <col min="8945" max="9197" width="12.125" style="31" customWidth="true"/>
    <col min="9198" max="9198" width="9.5" style="31" customWidth="true"/>
    <col min="9199" max="9199" width="59" style="31" customWidth="true"/>
    <col min="9200" max="9200" width="22.5" style="31" customWidth="true"/>
    <col min="9201" max="9453" width="12.125" style="31" customWidth="true"/>
    <col min="9454" max="9454" width="9.5" style="31" customWidth="true"/>
    <col min="9455" max="9455" width="59" style="31" customWidth="true"/>
    <col min="9456" max="9456" width="22.5" style="31" customWidth="true"/>
    <col min="9457" max="9709" width="12.125" style="31" customWidth="true"/>
    <col min="9710" max="9710" width="9.5" style="31" customWidth="true"/>
    <col min="9711" max="9711" width="59" style="31" customWidth="true"/>
    <col min="9712" max="9712" width="22.5" style="31" customWidth="true"/>
    <col min="9713" max="9965" width="12.125" style="31" customWidth="true"/>
    <col min="9966" max="9966" width="9.5" style="31" customWidth="true"/>
    <col min="9967" max="9967" width="59" style="31" customWidth="true"/>
    <col min="9968" max="9968" width="22.5" style="31" customWidth="true"/>
    <col min="9969" max="10221" width="12.125" style="31" customWidth="true"/>
    <col min="10222" max="10222" width="9.5" style="31" customWidth="true"/>
    <col min="10223" max="10223" width="59" style="31" customWidth="true"/>
    <col min="10224" max="10224" width="22.5" style="31" customWidth="true"/>
    <col min="10225" max="10477" width="12.125" style="31" customWidth="true"/>
    <col min="10478" max="10478" width="9.5" style="31" customWidth="true"/>
    <col min="10479" max="10479" width="59" style="31" customWidth="true"/>
    <col min="10480" max="10480" width="22.5" style="31" customWidth="true"/>
    <col min="10481" max="10733" width="12.125" style="31" customWidth="true"/>
    <col min="10734" max="10734" width="9.5" style="31" customWidth="true"/>
    <col min="10735" max="10735" width="59" style="31" customWidth="true"/>
    <col min="10736" max="10736" width="22.5" style="31" customWidth="true"/>
    <col min="10737" max="10989" width="12.125" style="31" customWidth="true"/>
    <col min="10990" max="10990" width="9.5" style="31" customWidth="true"/>
    <col min="10991" max="10991" width="59" style="31" customWidth="true"/>
    <col min="10992" max="10992" width="22.5" style="31" customWidth="true"/>
    <col min="10993" max="11245" width="12.125" style="31" customWidth="true"/>
    <col min="11246" max="11246" width="9.5" style="31" customWidth="true"/>
    <col min="11247" max="11247" width="59" style="31" customWidth="true"/>
    <col min="11248" max="11248" width="22.5" style="31" customWidth="true"/>
    <col min="11249" max="11501" width="12.125" style="31" customWidth="true"/>
    <col min="11502" max="11502" width="9.5" style="31" customWidth="true"/>
    <col min="11503" max="11503" width="59" style="31" customWidth="true"/>
    <col min="11504" max="11504" width="22.5" style="31" customWidth="true"/>
    <col min="11505" max="11757" width="12.125" style="31" customWidth="true"/>
    <col min="11758" max="11758" width="9.5" style="31" customWidth="true"/>
    <col min="11759" max="11759" width="59" style="31" customWidth="true"/>
    <col min="11760" max="11760" width="22.5" style="31" customWidth="true"/>
    <col min="11761" max="12013" width="12.125" style="31" customWidth="true"/>
    <col min="12014" max="12014" width="9.5" style="31" customWidth="true"/>
    <col min="12015" max="12015" width="59" style="31" customWidth="true"/>
    <col min="12016" max="12016" width="22.5" style="31" customWidth="true"/>
    <col min="12017" max="12269" width="12.125" style="31" customWidth="true"/>
    <col min="12270" max="12270" width="9.5" style="31" customWidth="true"/>
    <col min="12271" max="12271" width="59" style="31" customWidth="true"/>
    <col min="12272" max="12272" width="22.5" style="31" customWidth="true"/>
    <col min="12273" max="12525" width="12.125" style="31" customWidth="true"/>
    <col min="12526" max="12526" width="9.5" style="31" customWidth="true"/>
    <col min="12527" max="12527" width="59" style="31" customWidth="true"/>
    <col min="12528" max="12528" width="22.5" style="31" customWidth="true"/>
    <col min="12529" max="12781" width="12.125" style="31" customWidth="true"/>
    <col min="12782" max="12782" width="9.5" style="31" customWidth="true"/>
    <col min="12783" max="12783" width="59" style="31" customWidth="true"/>
    <col min="12784" max="12784" width="22.5" style="31" customWidth="true"/>
    <col min="12785" max="13037" width="12.125" style="31" customWidth="true"/>
    <col min="13038" max="13038" width="9.5" style="31" customWidth="true"/>
    <col min="13039" max="13039" width="59" style="31" customWidth="true"/>
    <col min="13040" max="13040" width="22.5" style="31" customWidth="true"/>
    <col min="13041" max="13293" width="12.125" style="31" customWidth="true"/>
    <col min="13294" max="13294" width="9.5" style="31" customWidth="true"/>
    <col min="13295" max="13295" width="59" style="31" customWidth="true"/>
    <col min="13296" max="13296" width="22.5" style="31" customWidth="true"/>
    <col min="13297" max="13549" width="12.125" style="31" customWidth="true"/>
    <col min="13550" max="13550" width="9.5" style="31" customWidth="true"/>
    <col min="13551" max="13551" width="59" style="31" customWidth="true"/>
    <col min="13552" max="13552" width="22.5" style="31" customWidth="true"/>
    <col min="13553" max="13805" width="12.125" style="31" customWidth="true"/>
    <col min="13806" max="13806" width="9.5" style="31" customWidth="true"/>
    <col min="13807" max="13807" width="59" style="31" customWidth="true"/>
    <col min="13808" max="13808" width="22.5" style="31" customWidth="true"/>
    <col min="13809" max="14061" width="12.125" style="31" customWidth="true"/>
    <col min="14062" max="14062" width="9.5" style="31" customWidth="true"/>
    <col min="14063" max="14063" width="59" style="31" customWidth="true"/>
    <col min="14064" max="14064" width="22.5" style="31" customWidth="true"/>
    <col min="14065" max="14317" width="12.125" style="31" customWidth="true"/>
    <col min="14318" max="14318" width="9.5" style="31" customWidth="true"/>
    <col min="14319" max="14319" width="59" style="31" customWidth="true"/>
    <col min="14320" max="14320" width="22.5" style="31" customWidth="true"/>
    <col min="14321" max="14573" width="12.125" style="31" customWidth="true"/>
    <col min="14574" max="14574" width="9.5" style="31" customWidth="true"/>
    <col min="14575" max="14575" width="59" style="31" customWidth="true"/>
    <col min="14576" max="14576" width="22.5" style="31" customWidth="true"/>
    <col min="14577" max="14829" width="12.125" style="31" customWidth="true"/>
    <col min="14830" max="14830" width="9.5" style="31" customWidth="true"/>
    <col min="14831" max="14831" width="59" style="31" customWidth="true"/>
    <col min="14832" max="14832" width="22.5" style="31" customWidth="true"/>
    <col min="14833" max="15085" width="12.125" style="31" customWidth="true"/>
    <col min="15086" max="15086" width="9.5" style="31" customWidth="true"/>
    <col min="15087" max="15087" width="59" style="31" customWidth="true"/>
    <col min="15088" max="15088" width="22.5" style="31" customWidth="true"/>
    <col min="15089" max="15341" width="12.125" style="31" customWidth="true"/>
    <col min="15342" max="15342" width="9.5" style="31" customWidth="true"/>
    <col min="15343" max="15343" width="59" style="31" customWidth="true"/>
    <col min="15344" max="15344" width="22.5" style="31" customWidth="true"/>
    <col min="15345" max="15597" width="12.125" style="31" customWidth="true"/>
    <col min="15598" max="15598" width="9.5" style="31" customWidth="true"/>
    <col min="15599" max="15599" width="59" style="31" customWidth="true"/>
    <col min="15600" max="15600" width="22.5" style="31" customWidth="true"/>
    <col min="15601" max="15853" width="12.125" style="31" customWidth="true"/>
    <col min="15854" max="15854" width="9.5" style="31" customWidth="true"/>
    <col min="15855" max="15855" width="59" style="31" customWidth="true"/>
    <col min="15856" max="15856" width="22.5" style="31" customWidth="true"/>
    <col min="15857" max="16109" width="12.125" style="31" customWidth="true"/>
    <col min="16110" max="16110" width="9.5" style="31" customWidth="true"/>
    <col min="16111" max="16111" width="59" style="31" customWidth="true"/>
    <col min="16112" max="16112" width="22.5" style="31" customWidth="true"/>
    <col min="16113" max="16363" width="12.125" style="31" customWidth="true"/>
    <col min="16364" max="16384" width="12.125" style="31"/>
  </cols>
  <sheetData>
    <row r="1" customHeight="true" spans="1:1">
      <c r="A1" s="201" t="s">
        <v>70</v>
      </c>
    </row>
    <row r="2" ht="24.95" customHeight="true" spans="1:6">
      <c r="A2" s="261" t="s">
        <v>71</v>
      </c>
      <c r="B2" s="262"/>
      <c r="C2" s="261"/>
      <c r="D2" s="261"/>
      <c r="E2" s="261"/>
      <c r="F2" s="261"/>
    </row>
    <row r="3" customHeight="true" spans="1:6">
      <c r="A3" s="263"/>
      <c r="B3" s="264"/>
      <c r="C3" s="263"/>
      <c r="D3" s="263"/>
      <c r="E3" s="271"/>
      <c r="F3" s="260" t="s">
        <v>72</v>
      </c>
    </row>
    <row r="4" s="258" customFormat="true" ht="33" spans="1:7">
      <c r="A4" s="237" t="s">
        <v>11</v>
      </c>
      <c r="B4" s="237" t="s">
        <v>73</v>
      </c>
      <c r="C4" s="237" t="s">
        <v>74</v>
      </c>
      <c r="D4" s="237" t="s">
        <v>75</v>
      </c>
      <c r="E4" s="237" t="s">
        <v>7</v>
      </c>
      <c r="F4" s="237" t="s">
        <v>76</v>
      </c>
      <c r="G4" s="237" t="s">
        <v>77</v>
      </c>
    </row>
    <row r="5" s="200" customFormat="true" ht="15" customHeight="true" spans="1:7">
      <c r="A5" s="223"/>
      <c r="B5" s="265" t="s">
        <v>78</v>
      </c>
      <c r="C5" s="266">
        <f>C6+C359</f>
        <v>338900</v>
      </c>
      <c r="D5" s="266">
        <f>D6+D359</f>
        <v>338900</v>
      </c>
      <c r="E5" s="190">
        <f>SUM(E6,E359)</f>
        <v>339440</v>
      </c>
      <c r="F5" s="272">
        <f>E5/D5</f>
        <v>1.00159339038064</v>
      </c>
      <c r="G5" s="273"/>
    </row>
    <row r="6" s="200" customFormat="true" ht="15.75" spans="1:7">
      <c r="A6" s="223">
        <v>101</v>
      </c>
      <c r="B6" s="267" t="s">
        <v>79</v>
      </c>
      <c r="C6" s="268">
        <f>SUM(C7,C75,C263,C276,C290,C299,C305,C314,C347)</f>
        <v>314100</v>
      </c>
      <c r="D6" s="268">
        <f>SUM(D7,D75,D263,D276,D290,D299,D305,D314,D347)</f>
        <v>314100</v>
      </c>
      <c r="E6" s="190">
        <f>E7+E55+E75+E198+E263+E271+E276+E290+E299+E305+E314+E323+E326+E329+E332+E343+E347+E350+E353+E356</f>
        <v>314489</v>
      </c>
      <c r="F6" s="272">
        <f>E6/D6</f>
        <v>1.00123845908946</v>
      </c>
      <c r="G6" s="273" t="s">
        <v>80</v>
      </c>
    </row>
    <row r="7" s="200" customFormat="true" ht="36" spans="1:7">
      <c r="A7" s="223">
        <v>10101</v>
      </c>
      <c r="B7" s="267" t="s">
        <v>17</v>
      </c>
      <c r="C7" s="269">
        <v>90000</v>
      </c>
      <c r="D7" s="269">
        <v>90000</v>
      </c>
      <c r="E7" s="190">
        <f>SUM(E8,E33,E37,E40,E52)</f>
        <v>44997</v>
      </c>
      <c r="F7" s="272">
        <f>E7/D7</f>
        <v>0.499966666666667</v>
      </c>
      <c r="G7" s="273" t="s">
        <v>81</v>
      </c>
    </row>
    <row r="8" s="200" customFormat="true" ht="15" customHeight="true" spans="1:7">
      <c r="A8" s="223">
        <v>1010101</v>
      </c>
      <c r="B8" s="267" t="s">
        <v>82</v>
      </c>
      <c r="C8" s="224"/>
      <c r="D8" s="224"/>
      <c r="E8" s="190">
        <f>SUM(E9:E32)</f>
        <v>-4878</v>
      </c>
      <c r="F8" s="272"/>
      <c r="G8" s="273"/>
    </row>
    <row r="9" s="200" customFormat="true" ht="15" customHeight="true" spans="1:7">
      <c r="A9" s="223">
        <v>101010101</v>
      </c>
      <c r="B9" s="270" t="s">
        <v>83</v>
      </c>
      <c r="C9" s="223"/>
      <c r="D9" s="223"/>
      <c r="E9" s="190">
        <v>1269</v>
      </c>
      <c r="F9" s="272"/>
      <c r="G9" s="273"/>
    </row>
    <row r="10" s="200" customFormat="true" ht="15" customHeight="true" spans="1:7">
      <c r="A10" s="223">
        <v>101010102</v>
      </c>
      <c r="B10" s="270" t="s">
        <v>84</v>
      </c>
      <c r="C10" s="223"/>
      <c r="D10" s="223"/>
      <c r="E10" s="190">
        <v>4</v>
      </c>
      <c r="F10" s="272"/>
      <c r="G10" s="273"/>
    </row>
    <row r="11" s="200" customFormat="true" ht="15" customHeight="true" spans="1:7">
      <c r="A11" s="223">
        <v>101010103</v>
      </c>
      <c r="B11" s="270" t="s">
        <v>85</v>
      </c>
      <c r="C11" s="223"/>
      <c r="D11" s="223"/>
      <c r="E11" s="190">
        <v>11458</v>
      </c>
      <c r="F11" s="272"/>
      <c r="G11" s="273"/>
    </row>
    <row r="12" s="200" customFormat="true" ht="15" customHeight="true" spans="1:7">
      <c r="A12" s="223">
        <v>101010104</v>
      </c>
      <c r="B12" s="270" t="s">
        <v>86</v>
      </c>
      <c r="C12" s="223"/>
      <c r="D12" s="223"/>
      <c r="E12" s="190">
        <v>1</v>
      </c>
      <c r="F12" s="272"/>
      <c r="G12" s="273"/>
    </row>
    <row r="13" s="200" customFormat="true" ht="15" customHeight="true" spans="1:7">
      <c r="A13" s="223">
        <v>101010105</v>
      </c>
      <c r="B13" s="270" t="s">
        <v>87</v>
      </c>
      <c r="C13" s="223"/>
      <c r="D13" s="223"/>
      <c r="E13" s="190">
        <v>3698</v>
      </c>
      <c r="F13" s="272"/>
      <c r="G13" s="273"/>
    </row>
    <row r="14" s="200" customFormat="true" ht="15" customHeight="true" spans="1:7">
      <c r="A14" s="223">
        <v>101010106</v>
      </c>
      <c r="B14" s="270" t="s">
        <v>88</v>
      </c>
      <c r="C14" s="223"/>
      <c r="D14" s="223"/>
      <c r="E14" s="190">
        <v>3705</v>
      </c>
      <c r="F14" s="272"/>
      <c r="G14" s="273"/>
    </row>
    <row r="15" s="200" customFormat="true" ht="15" customHeight="true" spans="1:7">
      <c r="A15" s="223">
        <v>101010119</v>
      </c>
      <c r="B15" s="270" t="s">
        <v>89</v>
      </c>
      <c r="C15" s="223"/>
      <c r="D15" s="223"/>
      <c r="E15" s="190">
        <v>414</v>
      </c>
      <c r="F15" s="272"/>
      <c r="G15" s="273"/>
    </row>
    <row r="16" s="200" customFormat="true" ht="15" customHeight="true" spans="1:7">
      <c r="A16" s="223">
        <v>101010120</v>
      </c>
      <c r="B16" s="270" t="s">
        <v>90</v>
      </c>
      <c r="C16" s="223"/>
      <c r="D16" s="223"/>
      <c r="E16" s="190">
        <v>517</v>
      </c>
      <c r="F16" s="272"/>
      <c r="G16" s="273"/>
    </row>
    <row r="17" s="200" customFormat="true" ht="15" customHeight="true" spans="1:7">
      <c r="A17" s="223">
        <v>101010121</v>
      </c>
      <c r="B17" s="270" t="s">
        <v>91</v>
      </c>
      <c r="C17" s="223"/>
      <c r="D17" s="223"/>
      <c r="E17" s="190">
        <v>0</v>
      </c>
      <c r="F17" s="272"/>
      <c r="G17" s="273"/>
    </row>
    <row r="18" s="200" customFormat="true" ht="15" customHeight="true" spans="1:7">
      <c r="A18" s="223">
        <v>101010122</v>
      </c>
      <c r="B18" s="270" t="s">
        <v>92</v>
      </c>
      <c r="C18" s="223"/>
      <c r="D18" s="223"/>
      <c r="E18" s="190">
        <v>-1071</v>
      </c>
      <c r="F18" s="272"/>
      <c r="G18" s="273"/>
    </row>
    <row r="19" s="200" customFormat="true" ht="15" customHeight="true" spans="1:7">
      <c r="A19" s="223">
        <v>101010125</v>
      </c>
      <c r="B19" s="270" t="s">
        <v>93</v>
      </c>
      <c r="C19" s="223"/>
      <c r="D19" s="223"/>
      <c r="E19" s="190">
        <v>0</v>
      </c>
      <c r="F19" s="272"/>
      <c r="G19" s="273"/>
    </row>
    <row r="20" s="200" customFormat="true" ht="15" customHeight="true" spans="1:7">
      <c r="A20" s="223">
        <v>101010127</v>
      </c>
      <c r="B20" s="270" t="s">
        <v>94</v>
      </c>
      <c r="C20" s="223"/>
      <c r="D20" s="223"/>
      <c r="E20" s="190">
        <v>0</v>
      </c>
      <c r="F20" s="272"/>
      <c r="G20" s="273"/>
    </row>
    <row r="21" s="200" customFormat="true" ht="15" customHeight="true" spans="1:7">
      <c r="A21" s="223">
        <v>101010129</v>
      </c>
      <c r="B21" s="270" t="s">
        <v>95</v>
      </c>
      <c r="C21" s="223"/>
      <c r="D21" s="223"/>
      <c r="E21" s="190">
        <v>-115</v>
      </c>
      <c r="F21" s="272"/>
      <c r="G21" s="273"/>
    </row>
    <row r="22" s="200" customFormat="true" ht="15" customHeight="true" spans="1:7">
      <c r="A22" s="223">
        <v>101010130</v>
      </c>
      <c r="B22" s="270" t="s">
        <v>96</v>
      </c>
      <c r="C22" s="223"/>
      <c r="D22" s="223"/>
      <c r="E22" s="190">
        <v>0</v>
      </c>
      <c r="F22" s="272"/>
      <c r="G22" s="273"/>
    </row>
    <row r="23" s="200" customFormat="true" ht="15" customHeight="true" spans="1:7">
      <c r="A23" s="223">
        <v>101010131</v>
      </c>
      <c r="B23" s="270" t="s">
        <v>97</v>
      </c>
      <c r="C23" s="223"/>
      <c r="D23" s="223"/>
      <c r="E23" s="190">
        <v>0</v>
      </c>
      <c r="F23" s="272"/>
      <c r="G23" s="273"/>
    </row>
    <row r="24" s="200" customFormat="true" ht="15" customHeight="true" spans="1:7">
      <c r="A24" s="223">
        <v>101010132</v>
      </c>
      <c r="B24" s="270" t="s">
        <v>98</v>
      </c>
      <c r="C24" s="223"/>
      <c r="D24" s="223"/>
      <c r="E24" s="190">
        <v>0</v>
      </c>
      <c r="F24" s="272"/>
      <c r="G24" s="273"/>
    </row>
    <row r="25" s="200" customFormat="true" ht="15" customHeight="true" spans="1:7">
      <c r="A25" s="223">
        <v>101010133</v>
      </c>
      <c r="B25" s="270" t="s">
        <v>99</v>
      </c>
      <c r="C25" s="223"/>
      <c r="D25" s="223"/>
      <c r="E25" s="190">
        <v>0</v>
      </c>
      <c r="F25" s="272"/>
      <c r="G25" s="273"/>
    </row>
    <row r="26" s="200" customFormat="true" ht="15" customHeight="true" spans="1:7">
      <c r="A26" s="223">
        <v>101010136</v>
      </c>
      <c r="B26" s="270" t="s">
        <v>100</v>
      </c>
      <c r="C26" s="223"/>
      <c r="D26" s="223"/>
      <c r="E26" s="190">
        <v>-24340</v>
      </c>
      <c r="F26" s="272"/>
      <c r="G26" s="273"/>
    </row>
    <row r="27" s="200" customFormat="true" ht="15" customHeight="true" spans="1:7">
      <c r="A27" s="223">
        <v>101010137</v>
      </c>
      <c r="B27" s="270" t="s">
        <v>101</v>
      </c>
      <c r="C27" s="223"/>
      <c r="D27" s="223"/>
      <c r="E27" s="190">
        <v>0</v>
      </c>
      <c r="F27" s="272"/>
      <c r="G27" s="273"/>
    </row>
    <row r="28" s="200" customFormat="true" ht="17.25" customHeight="true" spans="1:7">
      <c r="A28" s="223">
        <v>101010138</v>
      </c>
      <c r="B28" s="270" t="s">
        <v>102</v>
      </c>
      <c r="C28" s="223"/>
      <c r="D28" s="223"/>
      <c r="E28" s="190">
        <v>-418</v>
      </c>
      <c r="F28" s="272"/>
      <c r="G28" s="273"/>
    </row>
    <row r="29" s="200" customFormat="true" ht="17.25" customHeight="true" spans="1:7">
      <c r="A29" s="223">
        <v>101010150</v>
      </c>
      <c r="B29" s="270" t="s">
        <v>103</v>
      </c>
      <c r="C29" s="223"/>
      <c r="D29" s="223"/>
      <c r="E29" s="190">
        <v>0</v>
      </c>
      <c r="F29" s="272"/>
      <c r="G29" s="273"/>
    </row>
    <row r="30" s="200" customFormat="true" ht="17.25" customHeight="true" spans="1:7">
      <c r="A30" s="223">
        <v>101010151</v>
      </c>
      <c r="B30" s="270" t="s">
        <v>104</v>
      </c>
      <c r="C30" s="223"/>
      <c r="D30" s="223"/>
      <c r="E30" s="190">
        <v>0</v>
      </c>
      <c r="F30" s="272"/>
      <c r="G30" s="273"/>
    </row>
    <row r="31" s="200" customFormat="true" ht="17.25" customHeight="true" spans="1:7">
      <c r="A31" s="223">
        <v>101010152</v>
      </c>
      <c r="B31" s="270" t="s">
        <v>105</v>
      </c>
      <c r="C31" s="223"/>
      <c r="D31" s="223"/>
      <c r="E31" s="190">
        <v>0</v>
      </c>
      <c r="F31" s="272"/>
      <c r="G31" s="273"/>
    </row>
    <row r="32" s="200" customFormat="true" ht="17.25" customHeight="true" spans="1:7">
      <c r="A32" s="223">
        <v>101010153</v>
      </c>
      <c r="B32" s="270" t="s">
        <v>106</v>
      </c>
      <c r="C32" s="223"/>
      <c r="D32" s="223"/>
      <c r="E32" s="190">
        <v>0</v>
      </c>
      <c r="F32" s="272"/>
      <c r="G32" s="273"/>
    </row>
    <row r="33" s="200" customFormat="true" ht="17.25" customHeight="true" spans="1:7">
      <c r="A33" s="223">
        <v>1010102</v>
      </c>
      <c r="B33" s="267" t="s">
        <v>107</v>
      </c>
      <c r="C33" s="224"/>
      <c r="D33" s="224"/>
      <c r="E33" s="190">
        <f>SUM(E34:E36)</f>
        <v>0</v>
      </c>
      <c r="F33" s="272"/>
      <c r="G33" s="273"/>
    </row>
    <row r="34" s="200" customFormat="true" ht="17.25" customHeight="true" spans="1:7">
      <c r="A34" s="223">
        <v>101010201</v>
      </c>
      <c r="B34" s="270" t="s">
        <v>108</v>
      </c>
      <c r="C34" s="223"/>
      <c r="D34" s="223"/>
      <c r="E34" s="190">
        <v>0</v>
      </c>
      <c r="F34" s="272"/>
      <c r="G34" s="273"/>
    </row>
    <row r="35" s="200" customFormat="true" ht="24" spans="1:7">
      <c r="A35" s="223">
        <v>101010220</v>
      </c>
      <c r="B35" s="270" t="s">
        <v>109</v>
      </c>
      <c r="C35" s="223"/>
      <c r="D35" s="223"/>
      <c r="E35" s="190">
        <v>0</v>
      </c>
      <c r="F35" s="272"/>
      <c r="G35" s="273"/>
    </row>
    <row r="36" s="200" customFormat="true" ht="17.25" customHeight="true" spans="1:7">
      <c r="A36" s="223">
        <v>101010221</v>
      </c>
      <c r="B36" s="270" t="s">
        <v>110</v>
      </c>
      <c r="C36" s="223"/>
      <c r="D36" s="223"/>
      <c r="E36" s="190">
        <v>0</v>
      </c>
      <c r="F36" s="272"/>
      <c r="G36" s="273"/>
    </row>
    <row r="37" s="200" customFormat="true" ht="17.25" customHeight="true" spans="1:7">
      <c r="A37" s="223">
        <v>1010103</v>
      </c>
      <c r="B37" s="267" t="s">
        <v>111</v>
      </c>
      <c r="C37" s="224"/>
      <c r="D37" s="224"/>
      <c r="E37" s="190">
        <f>E38+E39</f>
        <v>0</v>
      </c>
      <c r="F37" s="272"/>
      <c r="G37" s="273"/>
    </row>
    <row r="38" s="200" customFormat="true" ht="17.25" customHeight="true" spans="1:7">
      <c r="A38" s="223">
        <v>101010301</v>
      </c>
      <c r="B38" s="270" t="s">
        <v>112</v>
      </c>
      <c r="C38" s="223"/>
      <c r="D38" s="223"/>
      <c r="E38" s="190">
        <v>0</v>
      </c>
      <c r="F38" s="272"/>
      <c r="G38" s="273"/>
    </row>
    <row r="39" s="200" customFormat="true" ht="17.25" customHeight="true" spans="1:7">
      <c r="A39" s="223">
        <v>101010302</v>
      </c>
      <c r="B39" s="270" t="s">
        <v>113</v>
      </c>
      <c r="C39" s="223"/>
      <c r="D39" s="223"/>
      <c r="E39" s="190">
        <v>0</v>
      </c>
      <c r="F39" s="272"/>
      <c r="G39" s="273"/>
    </row>
    <row r="40" s="200" customFormat="true" ht="17.25" customHeight="true" spans="1:7">
      <c r="A40" s="223">
        <v>1010104</v>
      </c>
      <c r="B40" s="267" t="s">
        <v>114</v>
      </c>
      <c r="C40" s="224"/>
      <c r="D40" s="224"/>
      <c r="E40" s="190">
        <f>SUM(E41:E51)</f>
        <v>49875</v>
      </c>
      <c r="F40" s="272"/>
      <c r="G40" s="273"/>
    </row>
    <row r="41" s="200" customFormat="true" ht="17.25" customHeight="true" spans="1:7">
      <c r="A41" s="223">
        <v>101010401</v>
      </c>
      <c r="B41" s="270" t="s">
        <v>115</v>
      </c>
      <c r="C41" s="223"/>
      <c r="D41" s="223"/>
      <c r="E41" s="190">
        <v>54036</v>
      </c>
      <c r="F41" s="272"/>
      <c r="G41" s="273"/>
    </row>
    <row r="42" s="200" customFormat="true" ht="17.25" customHeight="true" spans="1:7">
      <c r="A42" s="223">
        <v>101010402</v>
      </c>
      <c r="B42" s="270" t="s">
        <v>116</v>
      </c>
      <c r="C42" s="223"/>
      <c r="D42" s="223"/>
      <c r="E42" s="190">
        <v>0</v>
      </c>
      <c r="F42" s="272"/>
      <c r="G42" s="273"/>
    </row>
    <row r="43" s="200" customFormat="true" ht="17.25" customHeight="true" spans="1:7">
      <c r="A43" s="223">
        <v>101010403</v>
      </c>
      <c r="B43" s="270" t="s">
        <v>117</v>
      </c>
      <c r="C43" s="223"/>
      <c r="D43" s="223"/>
      <c r="E43" s="190">
        <v>0</v>
      </c>
      <c r="F43" s="272"/>
      <c r="G43" s="273"/>
    </row>
    <row r="44" s="200" customFormat="true" ht="17.25" customHeight="true" spans="1:7">
      <c r="A44" s="223">
        <v>101010420</v>
      </c>
      <c r="B44" s="270" t="s">
        <v>118</v>
      </c>
      <c r="C44" s="223"/>
      <c r="D44" s="223"/>
      <c r="E44" s="190">
        <v>24</v>
      </c>
      <c r="F44" s="272"/>
      <c r="G44" s="273"/>
    </row>
    <row r="45" s="200" customFormat="true" ht="17.25" customHeight="true" spans="1:7">
      <c r="A45" s="223">
        <v>101010421</v>
      </c>
      <c r="B45" s="270" t="s">
        <v>119</v>
      </c>
      <c r="C45" s="223"/>
      <c r="D45" s="223"/>
      <c r="E45" s="190">
        <v>0</v>
      </c>
      <c r="F45" s="272"/>
      <c r="G45" s="273"/>
    </row>
    <row r="46" s="200" customFormat="true" ht="17.25" customHeight="true" spans="1:7">
      <c r="A46" s="223">
        <v>101010422</v>
      </c>
      <c r="B46" s="270" t="s">
        <v>120</v>
      </c>
      <c r="C46" s="223"/>
      <c r="D46" s="223"/>
      <c r="E46" s="190">
        <v>0</v>
      </c>
      <c r="F46" s="272"/>
      <c r="G46" s="273"/>
    </row>
    <row r="47" s="200" customFormat="true" ht="17.25" customHeight="true" spans="1:7">
      <c r="A47" s="223">
        <v>101010426</v>
      </c>
      <c r="B47" s="270" t="s">
        <v>121</v>
      </c>
      <c r="C47" s="223"/>
      <c r="D47" s="223"/>
      <c r="E47" s="190">
        <v>-3694</v>
      </c>
      <c r="F47" s="272"/>
      <c r="G47" s="273"/>
    </row>
    <row r="48" s="200" customFormat="true" ht="17.25" customHeight="true" spans="1:7">
      <c r="A48" s="223">
        <v>101010427</v>
      </c>
      <c r="B48" s="270" t="s">
        <v>122</v>
      </c>
      <c r="C48" s="223"/>
      <c r="D48" s="223"/>
      <c r="E48" s="190">
        <v>0</v>
      </c>
      <c r="F48" s="272"/>
      <c r="G48" s="273"/>
    </row>
    <row r="49" s="200" customFormat="true" ht="17.25" customHeight="true" spans="1:7">
      <c r="A49" s="223">
        <v>101010428</v>
      </c>
      <c r="B49" s="270" t="s">
        <v>123</v>
      </c>
      <c r="C49" s="223"/>
      <c r="D49" s="223"/>
      <c r="E49" s="190">
        <v>-321</v>
      </c>
      <c r="F49" s="272"/>
      <c r="G49" s="273"/>
    </row>
    <row r="50" s="200" customFormat="true" ht="17.25" customHeight="true" spans="1:7">
      <c r="A50" s="223">
        <v>101010429</v>
      </c>
      <c r="B50" s="270" t="s">
        <v>124</v>
      </c>
      <c r="C50" s="223"/>
      <c r="D50" s="223"/>
      <c r="E50" s="190">
        <v>-170</v>
      </c>
      <c r="F50" s="272"/>
      <c r="G50" s="273"/>
    </row>
    <row r="51" s="200" customFormat="true" ht="17.25" customHeight="true" spans="1:7">
      <c r="A51" s="223">
        <v>101010461</v>
      </c>
      <c r="B51" s="270" t="s">
        <v>125</v>
      </c>
      <c r="C51" s="223"/>
      <c r="D51" s="223"/>
      <c r="E51" s="190">
        <v>0</v>
      </c>
      <c r="F51" s="272"/>
      <c r="G51" s="273"/>
    </row>
    <row r="52" s="200" customFormat="true" ht="17.25" customHeight="true" spans="1:7">
      <c r="A52" s="223">
        <v>1010105</v>
      </c>
      <c r="B52" s="267" t="s">
        <v>126</v>
      </c>
      <c r="C52" s="224"/>
      <c r="D52" s="224"/>
      <c r="E52" s="190">
        <f>SUM(E53:E54)</f>
        <v>0</v>
      </c>
      <c r="F52" s="272"/>
      <c r="G52" s="273"/>
    </row>
    <row r="53" s="200" customFormat="true" ht="17.25" customHeight="true" spans="1:7">
      <c r="A53" s="223">
        <v>101010501</v>
      </c>
      <c r="B53" s="270" t="s">
        <v>127</v>
      </c>
      <c r="C53" s="223"/>
      <c r="D53" s="223"/>
      <c r="E53" s="190">
        <v>0</v>
      </c>
      <c r="F53" s="272"/>
      <c r="G53" s="273"/>
    </row>
    <row r="54" s="200" customFormat="true" ht="17.25" customHeight="true" spans="1:7">
      <c r="A54" s="223">
        <v>101010502</v>
      </c>
      <c r="B54" s="270" t="s">
        <v>128</v>
      </c>
      <c r="C54" s="223"/>
      <c r="D54" s="223"/>
      <c r="E54" s="190">
        <v>0</v>
      </c>
      <c r="F54" s="272"/>
      <c r="G54" s="273"/>
    </row>
    <row r="55" s="200" customFormat="true" ht="17.25" customHeight="true" spans="1:7">
      <c r="A55" s="223">
        <v>10102</v>
      </c>
      <c r="B55" s="267" t="s">
        <v>129</v>
      </c>
      <c r="C55" s="224"/>
      <c r="D55" s="224"/>
      <c r="E55" s="190">
        <f>SUM(E56,E68,E74)</f>
        <v>0</v>
      </c>
      <c r="F55" s="272"/>
      <c r="G55" s="273"/>
    </row>
    <row r="56" s="200" customFormat="true" ht="17.25" customHeight="true" spans="1:7">
      <c r="A56" s="223">
        <v>1010201</v>
      </c>
      <c r="B56" s="267" t="s">
        <v>130</v>
      </c>
      <c r="C56" s="224"/>
      <c r="D56" s="224"/>
      <c r="E56" s="190">
        <f>SUM(E57:E67)</f>
        <v>0</v>
      </c>
      <c r="F56" s="272"/>
      <c r="G56" s="273"/>
    </row>
    <row r="57" s="200" customFormat="true" ht="17.25" customHeight="true" spans="1:7">
      <c r="A57" s="223">
        <v>101020101</v>
      </c>
      <c r="B57" s="270" t="s">
        <v>131</v>
      </c>
      <c r="C57" s="223"/>
      <c r="D57" s="223"/>
      <c r="E57" s="190">
        <v>0</v>
      </c>
      <c r="F57" s="272"/>
      <c r="G57" s="273"/>
    </row>
    <row r="58" s="200" customFormat="true" ht="17.25" customHeight="true" spans="1:7">
      <c r="A58" s="223">
        <v>101020102</v>
      </c>
      <c r="B58" s="270" t="s">
        <v>132</v>
      </c>
      <c r="C58" s="223"/>
      <c r="D58" s="223"/>
      <c r="E58" s="190">
        <v>0</v>
      </c>
      <c r="F58" s="272"/>
      <c r="G58" s="273"/>
    </row>
    <row r="59" s="200" customFormat="true" ht="17.25" customHeight="true" spans="1:7">
      <c r="A59" s="223">
        <v>101020103</v>
      </c>
      <c r="B59" s="270" t="s">
        <v>133</v>
      </c>
      <c r="C59" s="223"/>
      <c r="D59" s="223"/>
      <c r="E59" s="190">
        <v>0</v>
      </c>
      <c r="F59" s="272"/>
      <c r="G59" s="273"/>
    </row>
    <row r="60" s="200" customFormat="true" ht="17.25" customHeight="true" spans="1:7">
      <c r="A60" s="223">
        <v>101020104</v>
      </c>
      <c r="B60" s="270" t="s">
        <v>134</v>
      </c>
      <c r="C60" s="223"/>
      <c r="D60" s="223"/>
      <c r="E60" s="190">
        <v>0</v>
      </c>
      <c r="F60" s="272"/>
      <c r="G60" s="273"/>
    </row>
    <row r="61" s="200" customFormat="true" ht="17.25" customHeight="true" spans="1:7">
      <c r="A61" s="223">
        <v>101020105</v>
      </c>
      <c r="B61" s="270" t="s">
        <v>135</v>
      </c>
      <c r="C61" s="223"/>
      <c r="D61" s="223"/>
      <c r="E61" s="190">
        <v>0</v>
      </c>
      <c r="F61" s="272"/>
      <c r="G61" s="273"/>
    </row>
    <row r="62" s="200" customFormat="true" ht="17.25" customHeight="true" spans="1:7">
      <c r="A62" s="223">
        <v>101020106</v>
      </c>
      <c r="B62" s="270" t="s">
        <v>136</v>
      </c>
      <c r="C62" s="223"/>
      <c r="D62" s="223"/>
      <c r="E62" s="190">
        <v>0</v>
      </c>
      <c r="F62" s="272"/>
      <c r="G62" s="273"/>
    </row>
    <row r="63" s="200" customFormat="true" ht="17.25" customHeight="true" spans="1:7">
      <c r="A63" s="223">
        <v>101020107</v>
      </c>
      <c r="B63" s="270" t="s">
        <v>137</v>
      </c>
      <c r="C63" s="223"/>
      <c r="D63" s="223"/>
      <c r="E63" s="190">
        <v>0</v>
      </c>
      <c r="F63" s="272"/>
      <c r="G63" s="273"/>
    </row>
    <row r="64" s="200" customFormat="true" ht="17.25" customHeight="true" spans="1:7">
      <c r="A64" s="223">
        <v>101020119</v>
      </c>
      <c r="B64" s="270" t="s">
        <v>138</v>
      </c>
      <c r="C64" s="223"/>
      <c r="D64" s="223"/>
      <c r="E64" s="190">
        <v>0</v>
      </c>
      <c r="F64" s="272"/>
      <c r="G64" s="273"/>
    </row>
    <row r="65" s="200" customFormat="true" ht="17.25" customHeight="true" spans="1:7">
      <c r="A65" s="223">
        <v>101020120</v>
      </c>
      <c r="B65" s="270" t="s">
        <v>139</v>
      </c>
      <c r="C65" s="223"/>
      <c r="D65" s="223"/>
      <c r="E65" s="190">
        <v>0</v>
      </c>
      <c r="F65" s="272"/>
      <c r="G65" s="273"/>
    </row>
    <row r="66" s="200" customFormat="true" ht="17.25" customHeight="true" spans="1:7">
      <c r="A66" s="223">
        <v>101020121</v>
      </c>
      <c r="B66" s="270" t="s">
        <v>140</v>
      </c>
      <c r="C66" s="223"/>
      <c r="D66" s="223"/>
      <c r="E66" s="190">
        <v>0</v>
      </c>
      <c r="F66" s="272"/>
      <c r="G66" s="273"/>
    </row>
    <row r="67" s="200" customFormat="true" ht="17.25" customHeight="true" spans="1:7">
      <c r="A67" s="223">
        <v>101020129</v>
      </c>
      <c r="B67" s="270" t="s">
        <v>141</v>
      </c>
      <c r="C67" s="223"/>
      <c r="D67" s="223"/>
      <c r="E67" s="190">
        <v>0</v>
      </c>
      <c r="F67" s="272"/>
      <c r="G67" s="273"/>
    </row>
    <row r="68" s="200" customFormat="true" ht="17.25" customHeight="true" spans="1:7">
      <c r="A68" s="223">
        <v>1010202</v>
      </c>
      <c r="B68" s="267" t="s">
        <v>142</v>
      </c>
      <c r="C68" s="224"/>
      <c r="D68" s="224"/>
      <c r="E68" s="190">
        <f>SUM(E69:E73)</f>
        <v>0</v>
      </c>
      <c r="F68" s="272"/>
      <c r="G68" s="273"/>
    </row>
    <row r="69" s="200" customFormat="true" ht="17.25" customHeight="true" spans="1:7">
      <c r="A69" s="223">
        <v>101020202</v>
      </c>
      <c r="B69" s="270" t="s">
        <v>143</v>
      </c>
      <c r="C69" s="223"/>
      <c r="D69" s="223"/>
      <c r="E69" s="190">
        <v>0</v>
      </c>
      <c r="F69" s="272"/>
      <c r="G69" s="273"/>
    </row>
    <row r="70" s="200" customFormat="true" ht="17.25" customHeight="true" spans="1:7">
      <c r="A70" s="223">
        <v>101020209</v>
      </c>
      <c r="B70" s="270" t="s">
        <v>144</v>
      </c>
      <c r="C70" s="223"/>
      <c r="D70" s="223"/>
      <c r="E70" s="190">
        <v>0</v>
      </c>
      <c r="F70" s="272"/>
      <c r="G70" s="273"/>
    </row>
    <row r="71" s="200" customFormat="true" ht="17.25" customHeight="true" spans="1:7">
      <c r="A71" s="223">
        <v>101020220</v>
      </c>
      <c r="B71" s="270" t="s">
        <v>145</v>
      </c>
      <c r="C71" s="223"/>
      <c r="D71" s="223"/>
      <c r="E71" s="190">
        <v>0</v>
      </c>
      <c r="F71" s="272"/>
      <c r="G71" s="273"/>
    </row>
    <row r="72" s="200" customFormat="true" ht="17.25" customHeight="true" spans="1:7">
      <c r="A72" s="223">
        <v>101020221</v>
      </c>
      <c r="B72" s="270" t="s">
        <v>146</v>
      </c>
      <c r="C72" s="223"/>
      <c r="D72" s="223"/>
      <c r="E72" s="190">
        <v>0</v>
      </c>
      <c r="F72" s="272"/>
      <c r="G72" s="273"/>
    </row>
    <row r="73" s="200" customFormat="true" ht="17.25" customHeight="true" spans="1:7">
      <c r="A73" s="223">
        <v>101020229</v>
      </c>
      <c r="B73" s="270" t="s">
        <v>147</v>
      </c>
      <c r="C73" s="223"/>
      <c r="D73" s="223"/>
      <c r="E73" s="190">
        <v>0</v>
      </c>
      <c r="F73" s="272"/>
      <c r="G73" s="273"/>
    </row>
    <row r="74" s="200" customFormat="true" ht="17.25" customHeight="true" spans="1:7">
      <c r="A74" s="223">
        <v>1010203</v>
      </c>
      <c r="B74" s="267" t="s">
        <v>148</v>
      </c>
      <c r="C74" s="224"/>
      <c r="D74" s="224"/>
      <c r="E74" s="190">
        <v>0</v>
      </c>
      <c r="F74" s="272"/>
      <c r="G74" s="273"/>
    </row>
    <row r="75" s="200" customFormat="true" ht="17.25" customHeight="true" spans="1:7">
      <c r="A75" s="223">
        <v>10104</v>
      </c>
      <c r="B75" s="267" t="s">
        <v>22</v>
      </c>
      <c r="C75" s="274">
        <v>90000</v>
      </c>
      <c r="D75" s="274">
        <v>90000</v>
      </c>
      <c r="E75" s="190">
        <f>SUM(E76:E92,E96:E101,E105,E110:E111,E115:E121,E138:E139,E142:E144,E149,E154,E159,E164,E169,E174,E179,E184,E189,E194)</f>
        <v>112186</v>
      </c>
      <c r="F75" s="272">
        <f>E75/D75</f>
        <v>1.24651111111111</v>
      </c>
      <c r="G75" s="273" t="s">
        <v>149</v>
      </c>
    </row>
    <row r="76" s="200" customFormat="true" ht="17.25" customHeight="true" spans="1:7">
      <c r="A76" s="223">
        <v>1010401</v>
      </c>
      <c r="B76" s="267" t="s">
        <v>150</v>
      </c>
      <c r="C76" s="224"/>
      <c r="D76" s="224"/>
      <c r="E76" s="190">
        <v>0</v>
      </c>
      <c r="F76" s="272"/>
      <c r="G76" s="273"/>
    </row>
    <row r="77" s="200" customFormat="true" ht="17.25" customHeight="true" spans="1:7">
      <c r="A77" s="223">
        <v>1010402</v>
      </c>
      <c r="B77" s="267" t="s">
        <v>151</v>
      </c>
      <c r="C77" s="224"/>
      <c r="D77" s="224"/>
      <c r="E77" s="190">
        <v>0</v>
      </c>
      <c r="F77" s="272"/>
      <c r="G77" s="273"/>
    </row>
    <row r="78" s="200" customFormat="true" ht="17.25" customHeight="true" spans="1:7">
      <c r="A78" s="223">
        <v>1010403</v>
      </c>
      <c r="B78" s="267" t="s">
        <v>152</v>
      </c>
      <c r="C78" s="224"/>
      <c r="D78" s="224"/>
      <c r="E78" s="190">
        <v>0</v>
      </c>
      <c r="F78" s="272"/>
      <c r="G78" s="273"/>
    </row>
    <row r="79" s="200" customFormat="true" ht="17.25" customHeight="true" spans="1:7">
      <c r="A79" s="223">
        <v>1010404</v>
      </c>
      <c r="B79" s="267" t="s">
        <v>153</v>
      </c>
      <c r="C79" s="224"/>
      <c r="D79" s="224"/>
      <c r="E79" s="190">
        <v>0</v>
      </c>
      <c r="F79" s="272"/>
      <c r="G79" s="273"/>
    </row>
    <row r="80" s="200" customFormat="true" ht="17.25" customHeight="true" spans="1:7">
      <c r="A80" s="223">
        <v>1010405</v>
      </c>
      <c r="B80" s="267" t="s">
        <v>154</v>
      </c>
      <c r="C80" s="224"/>
      <c r="D80" s="224"/>
      <c r="E80" s="190">
        <v>0</v>
      </c>
      <c r="F80" s="272"/>
      <c r="G80" s="273"/>
    </row>
    <row r="81" s="200" customFormat="true" ht="17.25" customHeight="true" spans="1:7">
      <c r="A81" s="223">
        <v>1010406</v>
      </c>
      <c r="B81" s="267" t="s">
        <v>155</v>
      </c>
      <c r="C81" s="224"/>
      <c r="D81" s="224"/>
      <c r="E81" s="190">
        <v>0</v>
      </c>
      <c r="F81" s="272"/>
      <c r="G81" s="273"/>
    </row>
    <row r="82" s="200" customFormat="true" ht="17.25" customHeight="true" spans="1:7">
      <c r="A82" s="223">
        <v>1010407</v>
      </c>
      <c r="B82" s="267" t="s">
        <v>156</v>
      </c>
      <c r="C82" s="224"/>
      <c r="D82" s="224"/>
      <c r="E82" s="190">
        <v>0</v>
      </c>
      <c r="F82" s="272"/>
      <c r="G82" s="273"/>
    </row>
    <row r="83" s="200" customFormat="true" ht="17.25" customHeight="true" spans="1:7">
      <c r="A83" s="223">
        <v>1010408</v>
      </c>
      <c r="B83" s="267" t="s">
        <v>157</v>
      </c>
      <c r="C83" s="224"/>
      <c r="D83" s="224"/>
      <c r="E83" s="190">
        <v>0</v>
      </c>
      <c r="F83" s="272"/>
      <c r="G83" s="273"/>
    </row>
    <row r="84" s="200" customFormat="true" ht="17.25" customHeight="true" spans="1:7">
      <c r="A84" s="223">
        <v>1010409</v>
      </c>
      <c r="B84" s="267" t="s">
        <v>158</v>
      </c>
      <c r="C84" s="224"/>
      <c r="D84" s="224"/>
      <c r="E84" s="190">
        <v>0</v>
      </c>
      <c r="F84" s="272"/>
      <c r="G84" s="273"/>
    </row>
    <row r="85" s="200" customFormat="true" ht="17.25" customHeight="true" spans="1:7">
      <c r="A85" s="223">
        <v>1010410</v>
      </c>
      <c r="B85" s="267" t="s">
        <v>159</v>
      </c>
      <c r="C85" s="224"/>
      <c r="D85" s="224"/>
      <c r="E85" s="190">
        <v>0</v>
      </c>
      <c r="F85" s="272"/>
      <c r="G85" s="273"/>
    </row>
    <row r="86" s="200" customFormat="true" ht="17.25" customHeight="true" spans="1:7">
      <c r="A86" s="223">
        <v>1010411</v>
      </c>
      <c r="B86" s="267" t="s">
        <v>160</v>
      </c>
      <c r="C86" s="224"/>
      <c r="D86" s="224"/>
      <c r="E86" s="190">
        <v>0</v>
      </c>
      <c r="F86" s="272"/>
      <c r="G86" s="273"/>
    </row>
    <row r="87" s="200" customFormat="true" ht="17.25" customHeight="true" spans="1:7">
      <c r="A87" s="223">
        <v>1010412</v>
      </c>
      <c r="B87" s="267" t="s">
        <v>161</v>
      </c>
      <c r="C87" s="224"/>
      <c r="D87" s="224"/>
      <c r="E87" s="190">
        <v>0</v>
      </c>
      <c r="F87" s="272"/>
      <c r="G87" s="273"/>
    </row>
    <row r="88" s="200" customFormat="true" ht="17.25" customHeight="true" spans="1:7">
      <c r="A88" s="223">
        <v>1010413</v>
      </c>
      <c r="B88" s="267" t="s">
        <v>162</v>
      </c>
      <c r="C88" s="224"/>
      <c r="D88" s="224"/>
      <c r="E88" s="190">
        <v>0</v>
      </c>
      <c r="F88" s="272"/>
      <c r="G88" s="273"/>
    </row>
    <row r="89" s="200" customFormat="true" customHeight="true" spans="1:7">
      <c r="A89" s="223">
        <v>1010414</v>
      </c>
      <c r="B89" s="267" t="s">
        <v>163</v>
      </c>
      <c r="C89" s="224"/>
      <c r="D89" s="224"/>
      <c r="E89" s="190">
        <v>0</v>
      </c>
      <c r="F89" s="272"/>
      <c r="G89" s="273"/>
    </row>
    <row r="90" s="200" customFormat="true" customHeight="true" spans="1:7">
      <c r="A90" s="223">
        <v>1010415</v>
      </c>
      <c r="B90" s="267" t="s">
        <v>164</v>
      </c>
      <c r="C90" s="224"/>
      <c r="D90" s="224"/>
      <c r="E90" s="190">
        <v>0</v>
      </c>
      <c r="F90" s="272"/>
      <c r="G90" s="273"/>
    </row>
    <row r="91" s="200" customFormat="true" customHeight="true" spans="1:7">
      <c r="A91" s="223">
        <v>1010416</v>
      </c>
      <c r="B91" s="267" t="s">
        <v>165</v>
      </c>
      <c r="C91" s="224"/>
      <c r="D91" s="224"/>
      <c r="E91" s="190">
        <v>0</v>
      </c>
      <c r="F91" s="272"/>
      <c r="G91" s="273"/>
    </row>
    <row r="92" s="200" customFormat="true" customHeight="true" spans="1:7">
      <c r="A92" s="223">
        <v>1010417</v>
      </c>
      <c r="B92" s="267" t="s">
        <v>166</v>
      </c>
      <c r="C92" s="224"/>
      <c r="D92" s="224"/>
      <c r="E92" s="190">
        <f>SUM(E93:E95)</f>
        <v>0</v>
      </c>
      <c r="F92" s="272"/>
      <c r="G92" s="273"/>
    </row>
    <row r="93" s="200" customFormat="true" customHeight="true" spans="1:7">
      <c r="A93" s="223">
        <v>101041701</v>
      </c>
      <c r="B93" s="270" t="s">
        <v>167</v>
      </c>
      <c r="C93" s="223"/>
      <c r="D93" s="223"/>
      <c r="E93" s="190">
        <v>0</v>
      </c>
      <c r="F93" s="272"/>
      <c r="G93" s="273"/>
    </row>
    <row r="94" s="200" customFormat="true" customHeight="true" spans="1:7">
      <c r="A94" s="223">
        <v>101041702</v>
      </c>
      <c r="B94" s="270" t="s">
        <v>168</v>
      </c>
      <c r="C94" s="223"/>
      <c r="D94" s="223"/>
      <c r="E94" s="190">
        <v>0</v>
      </c>
      <c r="F94" s="272"/>
      <c r="G94" s="273"/>
    </row>
    <row r="95" s="200" customFormat="true" customHeight="true" spans="1:7">
      <c r="A95" s="223">
        <v>101041709</v>
      </c>
      <c r="B95" s="270" t="s">
        <v>169</v>
      </c>
      <c r="C95" s="223"/>
      <c r="D95" s="223"/>
      <c r="E95" s="190">
        <v>0</v>
      </c>
      <c r="F95" s="272"/>
      <c r="G95" s="273"/>
    </row>
    <row r="96" s="200" customFormat="true" customHeight="true" spans="1:7">
      <c r="A96" s="223">
        <v>1010418</v>
      </c>
      <c r="B96" s="267" t="s">
        <v>170</v>
      </c>
      <c r="C96" s="224"/>
      <c r="D96" s="224"/>
      <c r="E96" s="190">
        <v>0</v>
      </c>
      <c r="F96" s="272"/>
      <c r="G96" s="273"/>
    </row>
    <row r="97" s="200" customFormat="true" customHeight="true" spans="1:7">
      <c r="A97" s="223">
        <v>1010419</v>
      </c>
      <c r="B97" s="267" t="s">
        <v>171</v>
      </c>
      <c r="C97" s="224"/>
      <c r="D97" s="224"/>
      <c r="E97" s="190">
        <v>0</v>
      </c>
      <c r="F97" s="272"/>
      <c r="G97" s="273"/>
    </row>
    <row r="98" s="200" customFormat="true" customHeight="true" spans="1:7">
      <c r="A98" s="223">
        <v>1010420</v>
      </c>
      <c r="B98" s="267" t="s">
        <v>172</v>
      </c>
      <c r="C98" s="224"/>
      <c r="D98" s="224"/>
      <c r="E98" s="190">
        <v>0</v>
      </c>
      <c r="F98" s="272"/>
      <c r="G98" s="273"/>
    </row>
    <row r="99" s="200" customFormat="true" customHeight="true" spans="1:7">
      <c r="A99" s="223">
        <v>1010421</v>
      </c>
      <c r="B99" s="267" t="s">
        <v>173</v>
      </c>
      <c r="C99" s="224"/>
      <c r="D99" s="224"/>
      <c r="E99" s="190">
        <v>0</v>
      </c>
      <c r="F99" s="272"/>
      <c r="G99" s="273"/>
    </row>
    <row r="100" s="200" customFormat="true" customHeight="true" spans="1:7">
      <c r="A100" s="223">
        <v>1010422</v>
      </c>
      <c r="B100" s="267" t="s">
        <v>174</v>
      </c>
      <c r="C100" s="224"/>
      <c r="D100" s="224"/>
      <c r="E100" s="190">
        <v>0</v>
      </c>
      <c r="F100" s="272"/>
      <c r="G100" s="273"/>
    </row>
    <row r="101" s="200" customFormat="true" customHeight="true" spans="1:7">
      <c r="A101" s="223">
        <v>1010423</v>
      </c>
      <c r="B101" s="267" t="s">
        <v>175</v>
      </c>
      <c r="C101" s="224"/>
      <c r="D101" s="224"/>
      <c r="E101" s="190">
        <f>SUM(E102:E104)</f>
        <v>0</v>
      </c>
      <c r="F101" s="272"/>
      <c r="G101" s="273"/>
    </row>
    <row r="102" s="200" customFormat="true" customHeight="true" spans="1:7">
      <c r="A102" s="223">
        <v>101042303</v>
      </c>
      <c r="B102" s="270" t="s">
        <v>176</v>
      </c>
      <c r="C102" s="223"/>
      <c r="D102" s="223"/>
      <c r="E102" s="190">
        <v>0</v>
      </c>
      <c r="F102" s="272"/>
      <c r="G102" s="273"/>
    </row>
    <row r="103" s="200" customFormat="true" customHeight="true" spans="1:7">
      <c r="A103" s="223">
        <v>101042304</v>
      </c>
      <c r="B103" s="270" t="s">
        <v>177</v>
      </c>
      <c r="C103" s="223"/>
      <c r="D103" s="223"/>
      <c r="E103" s="190">
        <v>0</v>
      </c>
      <c r="F103" s="272"/>
      <c r="G103" s="273"/>
    </row>
    <row r="104" s="200" customFormat="true" customHeight="true" spans="1:7">
      <c r="A104" s="223">
        <v>101042309</v>
      </c>
      <c r="B104" s="270" t="s">
        <v>178</v>
      </c>
      <c r="C104" s="223"/>
      <c r="D104" s="223"/>
      <c r="E104" s="190">
        <v>0</v>
      </c>
      <c r="F104" s="272"/>
      <c r="G104" s="273"/>
    </row>
    <row r="105" s="200" customFormat="true" customHeight="true" spans="1:7">
      <c r="A105" s="223">
        <v>1010424</v>
      </c>
      <c r="B105" s="267" t="s">
        <v>179</v>
      </c>
      <c r="C105" s="224"/>
      <c r="D105" s="224"/>
      <c r="E105" s="190">
        <f>SUM(E106:E109)</f>
        <v>0</v>
      </c>
      <c r="F105" s="272"/>
      <c r="G105" s="273"/>
    </row>
    <row r="106" s="200" customFormat="true" customHeight="true" spans="1:7">
      <c r="A106" s="223">
        <v>101042402</v>
      </c>
      <c r="B106" s="270" t="s">
        <v>180</v>
      </c>
      <c r="C106" s="223"/>
      <c r="D106" s="223"/>
      <c r="E106" s="190">
        <v>0</v>
      </c>
      <c r="F106" s="272"/>
      <c r="G106" s="273"/>
    </row>
    <row r="107" s="200" customFormat="true" customHeight="true" spans="1:7">
      <c r="A107" s="223">
        <v>101042403</v>
      </c>
      <c r="B107" s="270" t="s">
        <v>181</v>
      </c>
      <c r="C107" s="223"/>
      <c r="D107" s="223"/>
      <c r="E107" s="190">
        <v>0</v>
      </c>
      <c r="F107" s="272"/>
      <c r="G107" s="273"/>
    </row>
    <row r="108" s="200" customFormat="true" customHeight="true" spans="1:7">
      <c r="A108" s="223">
        <v>101042404</v>
      </c>
      <c r="B108" s="270" t="s">
        <v>182</v>
      </c>
      <c r="C108" s="223"/>
      <c r="D108" s="223"/>
      <c r="E108" s="190">
        <v>0</v>
      </c>
      <c r="F108" s="272"/>
      <c r="G108" s="273"/>
    </row>
    <row r="109" s="200" customFormat="true" customHeight="true" spans="1:7">
      <c r="A109" s="223">
        <v>101042409</v>
      </c>
      <c r="B109" s="270" t="s">
        <v>183</v>
      </c>
      <c r="C109" s="223"/>
      <c r="D109" s="223"/>
      <c r="E109" s="190">
        <v>0</v>
      </c>
      <c r="F109" s="272"/>
      <c r="G109" s="273"/>
    </row>
    <row r="110" s="200" customFormat="true" customHeight="true" spans="1:7">
      <c r="A110" s="223">
        <v>1010425</v>
      </c>
      <c r="B110" s="267" t="s">
        <v>184</v>
      </c>
      <c r="C110" s="224"/>
      <c r="D110" s="224"/>
      <c r="E110" s="190">
        <v>0</v>
      </c>
      <c r="F110" s="272"/>
      <c r="G110" s="273"/>
    </row>
    <row r="111" s="200" customFormat="true" customHeight="true" spans="1:7">
      <c r="A111" s="223">
        <v>1010426</v>
      </c>
      <c r="B111" s="267" t="s">
        <v>185</v>
      </c>
      <c r="C111" s="224"/>
      <c r="D111" s="224"/>
      <c r="E111" s="190">
        <f>SUM(E112:E114)</f>
        <v>0</v>
      </c>
      <c r="F111" s="272"/>
      <c r="G111" s="273"/>
    </row>
    <row r="112" s="200" customFormat="true" customHeight="true" spans="1:7">
      <c r="A112" s="223">
        <v>101042601</v>
      </c>
      <c r="B112" s="270" t="s">
        <v>186</v>
      </c>
      <c r="C112" s="223"/>
      <c r="D112" s="223"/>
      <c r="E112" s="190">
        <v>0</v>
      </c>
      <c r="F112" s="272"/>
      <c r="G112" s="273"/>
    </row>
    <row r="113" s="200" customFormat="true" customHeight="true" spans="1:7">
      <c r="A113" s="223">
        <v>101042602</v>
      </c>
      <c r="B113" s="270" t="s">
        <v>187</v>
      </c>
      <c r="C113" s="223"/>
      <c r="D113" s="223"/>
      <c r="E113" s="190">
        <v>0</v>
      </c>
      <c r="F113" s="272"/>
      <c r="G113" s="273"/>
    </row>
    <row r="114" s="200" customFormat="true" customHeight="true" spans="1:7">
      <c r="A114" s="223">
        <v>101042609</v>
      </c>
      <c r="B114" s="270" t="s">
        <v>188</v>
      </c>
      <c r="C114" s="223"/>
      <c r="D114" s="223"/>
      <c r="E114" s="190">
        <v>0</v>
      </c>
      <c r="F114" s="272"/>
      <c r="G114" s="273"/>
    </row>
    <row r="115" s="200" customFormat="true" customHeight="true" spans="1:7">
      <c r="A115" s="223">
        <v>1010427</v>
      </c>
      <c r="B115" s="267" t="s">
        <v>189</v>
      </c>
      <c r="C115" s="224"/>
      <c r="D115" s="224"/>
      <c r="E115" s="190">
        <v>0</v>
      </c>
      <c r="F115" s="272"/>
      <c r="G115" s="273"/>
    </row>
    <row r="116" s="200" customFormat="true" customHeight="true" spans="1:7">
      <c r="A116" s="223">
        <v>1010428</v>
      </c>
      <c r="B116" s="267" t="s">
        <v>190</v>
      </c>
      <c r="C116" s="224"/>
      <c r="D116" s="224"/>
      <c r="E116" s="190">
        <v>0</v>
      </c>
      <c r="F116" s="272"/>
      <c r="G116" s="273"/>
    </row>
    <row r="117" s="200" customFormat="true" customHeight="true" spans="1:7">
      <c r="A117" s="223">
        <v>1010429</v>
      </c>
      <c r="B117" s="267" t="s">
        <v>191</v>
      </c>
      <c r="C117" s="224"/>
      <c r="D117" s="224"/>
      <c r="E117" s="190">
        <v>0</v>
      </c>
      <c r="F117" s="272"/>
      <c r="G117" s="273"/>
    </row>
    <row r="118" s="200" customFormat="true" customHeight="true" spans="1:7">
      <c r="A118" s="223">
        <v>1010430</v>
      </c>
      <c r="B118" s="267" t="s">
        <v>192</v>
      </c>
      <c r="C118" s="224"/>
      <c r="D118" s="224"/>
      <c r="E118" s="190">
        <v>0</v>
      </c>
      <c r="F118" s="272"/>
      <c r="G118" s="273"/>
    </row>
    <row r="119" s="200" customFormat="true" customHeight="true" spans="1:7">
      <c r="A119" s="223">
        <v>1010431</v>
      </c>
      <c r="B119" s="267" t="s">
        <v>193</v>
      </c>
      <c r="C119" s="224"/>
      <c r="D119" s="224"/>
      <c r="E119" s="190">
        <v>249</v>
      </c>
      <c r="F119" s="272"/>
      <c r="G119" s="273"/>
    </row>
    <row r="120" s="200" customFormat="true" customHeight="true" spans="1:7">
      <c r="A120" s="223">
        <v>1010432</v>
      </c>
      <c r="B120" s="267" t="s">
        <v>194</v>
      </c>
      <c r="C120" s="224"/>
      <c r="D120" s="224"/>
      <c r="E120" s="190">
        <v>26</v>
      </c>
      <c r="F120" s="272"/>
      <c r="G120" s="273"/>
    </row>
    <row r="121" s="200" customFormat="true" customHeight="true" spans="1:7">
      <c r="A121" s="223">
        <v>1010433</v>
      </c>
      <c r="B121" s="267" t="s">
        <v>195</v>
      </c>
      <c r="C121" s="224"/>
      <c r="D121" s="224"/>
      <c r="E121" s="190">
        <f>SUM(E122:E137)</f>
        <v>37326</v>
      </c>
      <c r="F121" s="272"/>
      <c r="G121" s="273"/>
    </row>
    <row r="122" s="200" customFormat="true" customHeight="true" spans="1:7">
      <c r="A122" s="223">
        <v>101043302</v>
      </c>
      <c r="B122" s="270" t="s">
        <v>196</v>
      </c>
      <c r="C122" s="223"/>
      <c r="D122" s="223"/>
      <c r="E122" s="190">
        <v>0</v>
      </c>
      <c r="F122" s="272"/>
      <c r="G122" s="273"/>
    </row>
    <row r="123" s="200" customFormat="true" customHeight="true" spans="1:7">
      <c r="A123" s="223">
        <v>101043303</v>
      </c>
      <c r="B123" s="270" t="s">
        <v>197</v>
      </c>
      <c r="C123" s="223"/>
      <c r="D123" s="223"/>
      <c r="E123" s="190">
        <v>0</v>
      </c>
      <c r="F123" s="272"/>
      <c r="G123" s="273"/>
    </row>
    <row r="124" s="200" customFormat="true" customHeight="true" spans="1:7">
      <c r="A124" s="223">
        <v>101043304</v>
      </c>
      <c r="B124" s="270" t="s">
        <v>198</v>
      </c>
      <c r="C124" s="223"/>
      <c r="D124" s="223"/>
      <c r="E124" s="190">
        <v>0</v>
      </c>
      <c r="F124" s="272"/>
      <c r="G124" s="273"/>
    </row>
    <row r="125" s="200" customFormat="true" customHeight="true" spans="1:7">
      <c r="A125" s="223">
        <v>101043308</v>
      </c>
      <c r="B125" s="270" t="s">
        <v>199</v>
      </c>
      <c r="C125" s="223"/>
      <c r="D125" s="223"/>
      <c r="E125" s="190">
        <v>0</v>
      </c>
      <c r="F125" s="272"/>
      <c r="G125" s="273"/>
    </row>
    <row r="126" s="200" customFormat="true" customHeight="true" spans="1:7">
      <c r="A126" s="223">
        <v>101043309</v>
      </c>
      <c r="B126" s="270" t="s">
        <v>200</v>
      </c>
      <c r="C126" s="223"/>
      <c r="D126" s="223"/>
      <c r="E126" s="190">
        <v>0</v>
      </c>
      <c r="F126" s="272"/>
      <c r="G126" s="273"/>
    </row>
    <row r="127" s="200" customFormat="true" customHeight="true" spans="1:7">
      <c r="A127" s="223">
        <v>101043310</v>
      </c>
      <c r="B127" s="270" t="s">
        <v>201</v>
      </c>
      <c r="C127" s="223"/>
      <c r="D127" s="223"/>
      <c r="E127" s="190">
        <v>0</v>
      </c>
      <c r="F127" s="272"/>
      <c r="G127" s="273"/>
    </row>
    <row r="128" s="200" customFormat="true" customHeight="true" spans="1:7">
      <c r="A128" s="223">
        <v>101043312</v>
      </c>
      <c r="B128" s="270" t="s">
        <v>202</v>
      </c>
      <c r="C128" s="223"/>
      <c r="D128" s="223"/>
      <c r="E128" s="190">
        <v>0</v>
      </c>
      <c r="F128" s="272"/>
      <c r="G128" s="273"/>
    </row>
    <row r="129" s="200" customFormat="true" customHeight="true" spans="1:7">
      <c r="A129" s="223">
        <v>101043313</v>
      </c>
      <c r="B129" s="270" t="s">
        <v>203</v>
      </c>
      <c r="C129" s="223"/>
      <c r="D129" s="223"/>
      <c r="E129" s="190">
        <v>0</v>
      </c>
      <c r="F129" s="272"/>
      <c r="G129" s="273"/>
    </row>
    <row r="130" s="200" customFormat="true" customHeight="true" spans="1:7">
      <c r="A130" s="223">
        <v>101043314</v>
      </c>
      <c r="B130" s="270" t="s">
        <v>204</v>
      </c>
      <c r="C130" s="223"/>
      <c r="D130" s="223"/>
      <c r="E130" s="190">
        <v>0</v>
      </c>
      <c r="F130" s="272"/>
      <c r="G130" s="273"/>
    </row>
    <row r="131" s="200" customFormat="true" customHeight="true" spans="1:7">
      <c r="A131" s="223">
        <v>101043315</v>
      </c>
      <c r="B131" s="270" t="s">
        <v>205</v>
      </c>
      <c r="C131" s="223"/>
      <c r="D131" s="223"/>
      <c r="E131" s="190">
        <v>0</v>
      </c>
      <c r="F131" s="272"/>
      <c r="G131" s="273"/>
    </row>
    <row r="132" s="200" customFormat="true" customHeight="true" spans="1:7">
      <c r="A132" s="223">
        <v>101043316</v>
      </c>
      <c r="B132" s="270" t="s">
        <v>206</v>
      </c>
      <c r="C132" s="223"/>
      <c r="D132" s="223"/>
      <c r="E132" s="190">
        <v>0</v>
      </c>
      <c r="F132" s="272"/>
      <c r="G132" s="273"/>
    </row>
    <row r="133" s="200" customFormat="true" customHeight="true" spans="1:7">
      <c r="A133" s="223">
        <v>101043317</v>
      </c>
      <c r="B133" s="270" t="s">
        <v>207</v>
      </c>
      <c r="C133" s="223"/>
      <c r="D133" s="223"/>
      <c r="E133" s="190">
        <v>0</v>
      </c>
      <c r="F133" s="272"/>
      <c r="G133" s="273"/>
    </row>
    <row r="134" s="200" customFormat="true" customHeight="true" spans="1:7">
      <c r="A134" s="223">
        <v>101043318</v>
      </c>
      <c r="B134" s="270" t="s">
        <v>208</v>
      </c>
      <c r="C134" s="223"/>
      <c r="D134" s="223"/>
      <c r="E134" s="190">
        <v>0</v>
      </c>
      <c r="F134" s="272"/>
      <c r="G134" s="273"/>
    </row>
    <row r="135" s="200" customFormat="true" customHeight="true" spans="1:7">
      <c r="A135" s="223">
        <v>101043319</v>
      </c>
      <c r="B135" s="270" t="s">
        <v>209</v>
      </c>
      <c r="C135" s="223"/>
      <c r="D135" s="223"/>
      <c r="E135" s="190">
        <v>0</v>
      </c>
      <c r="F135" s="272"/>
      <c r="G135" s="273"/>
    </row>
    <row r="136" s="200" customFormat="true" customHeight="true" spans="1:7">
      <c r="A136" s="223">
        <v>101043320</v>
      </c>
      <c r="B136" s="270" t="s">
        <v>210</v>
      </c>
      <c r="C136" s="223"/>
      <c r="D136" s="223"/>
      <c r="E136" s="190">
        <v>0</v>
      </c>
      <c r="F136" s="272"/>
      <c r="G136" s="273"/>
    </row>
    <row r="137" s="200" customFormat="true" customHeight="true" spans="1:7">
      <c r="A137" s="223">
        <v>101043399</v>
      </c>
      <c r="B137" s="270" t="s">
        <v>211</v>
      </c>
      <c r="C137" s="223"/>
      <c r="D137" s="223"/>
      <c r="E137" s="190">
        <v>37326</v>
      </c>
      <c r="F137" s="272"/>
      <c r="G137" s="273"/>
    </row>
    <row r="138" s="200" customFormat="true" customHeight="true" spans="1:7">
      <c r="A138" s="223">
        <v>1010434</v>
      </c>
      <c r="B138" s="267" t="s">
        <v>212</v>
      </c>
      <c r="C138" s="224"/>
      <c r="D138" s="224"/>
      <c r="E138" s="190">
        <v>-26</v>
      </c>
      <c r="F138" s="272"/>
      <c r="G138" s="273"/>
    </row>
    <row r="139" s="200" customFormat="true" customHeight="true" spans="1:7">
      <c r="A139" s="223">
        <v>1010435</v>
      </c>
      <c r="B139" s="267" t="s">
        <v>213</v>
      </c>
      <c r="C139" s="224"/>
      <c r="D139" s="224"/>
      <c r="E139" s="190">
        <f>E140+E141</f>
        <v>51405</v>
      </c>
      <c r="F139" s="272"/>
      <c r="G139" s="273"/>
    </row>
    <row r="140" s="200" customFormat="true" customHeight="true" spans="1:7">
      <c r="A140" s="223">
        <v>101043501</v>
      </c>
      <c r="B140" s="270" t="s">
        <v>214</v>
      </c>
      <c r="C140" s="223"/>
      <c r="D140" s="223"/>
      <c r="E140" s="190">
        <v>0</v>
      </c>
      <c r="F140" s="272"/>
      <c r="G140" s="273"/>
    </row>
    <row r="141" s="200" customFormat="true" customHeight="true" spans="1:7">
      <c r="A141" s="223">
        <v>101043509</v>
      </c>
      <c r="B141" s="270" t="s">
        <v>215</v>
      </c>
      <c r="C141" s="223"/>
      <c r="D141" s="223"/>
      <c r="E141" s="190">
        <v>51405</v>
      </c>
      <c r="F141" s="272"/>
      <c r="G141" s="273"/>
    </row>
    <row r="142" s="200" customFormat="true" customHeight="true" spans="1:7">
      <c r="A142" s="223">
        <v>1010436</v>
      </c>
      <c r="B142" s="267" t="s">
        <v>216</v>
      </c>
      <c r="C142" s="224"/>
      <c r="D142" s="224"/>
      <c r="E142" s="190">
        <v>14749</v>
      </c>
      <c r="F142" s="272"/>
      <c r="G142" s="273"/>
    </row>
    <row r="143" s="200" customFormat="true" customHeight="true" spans="1:7">
      <c r="A143" s="223">
        <v>1010439</v>
      </c>
      <c r="B143" s="267" t="s">
        <v>217</v>
      </c>
      <c r="C143" s="224"/>
      <c r="D143" s="224"/>
      <c r="E143" s="190">
        <v>1759</v>
      </c>
      <c r="F143" s="272"/>
      <c r="G143" s="273"/>
    </row>
    <row r="144" s="200" customFormat="true" customHeight="true" spans="1:7">
      <c r="A144" s="223">
        <v>1010440</v>
      </c>
      <c r="B144" s="267" t="s">
        <v>218</v>
      </c>
      <c r="C144" s="224"/>
      <c r="D144" s="224"/>
      <c r="E144" s="190">
        <f>SUM(E145:E148)</f>
        <v>3411</v>
      </c>
      <c r="F144" s="272"/>
      <c r="G144" s="273"/>
    </row>
    <row r="145" s="200" customFormat="true" customHeight="true" spans="1:7">
      <c r="A145" s="223">
        <v>101044001</v>
      </c>
      <c r="B145" s="270" t="s">
        <v>219</v>
      </c>
      <c r="C145" s="223"/>
      <c r="D145" s="223"/>
      <c r="E145" s="190">
        <v>0</v>
      </c>
      <c r="F145" s="272"/>
      <c r="G145" s="273"/>
    </row>
    <row r="146" s="200" customFormat="true" customHeight="true" spans="1:7">
      <c r="A146" s="223">
        <v>101044002</v>
      </c>
      <c r="B146" s="270" t="s">
        <v>220</v>
      </c>
      <c r="C146" s="223"/>
      <c r="D146" s="223"/>
      <c r="E146" s="190">
        <v>24</v>
      </c>
      <c r="F146" s="272"/>
      <c r="G146" s="273"/>
    </row>
    <row r="147" s="200" customFormat="true" customHeight="true" spans="1:7">
      <c r="A147" s="223">
        <v>101044003</v>
      </c>
      <c r="B147" s="270" t="s">
        <v>221</v>
      </c>
      <c r="C147" s="223"/>
      <c r="D147" s="223"/>
      <c r="E147" s="190">
        <v>3387</v>
      </c>
      <c r="F147" s="272"/>
      <c r="G147" s="273"/>
    </row>
    <row r="148" s="200" customFormat="true" customHeight="true" spans="1:7">
      <c r="A148" s="223">
        <v>101044099</v>
      </c>
      <c r="B148" s="270" t="s">
        <v>222</v>
      </c>
      <c r="C148" s="223"/>
      <c r="D148" s="223"/>
      <c r="E148" s="190">
        <v>0</v>
      </c>
      <c r="F148" s="272"/>
      <c r="G148" s="273"/>
    </row>
    <row r="149" s="200" customFormat="true" customHeight="true" spans="1:7">
      <c r="A149" s="223">
        <v>1010441</v>
      </c>
      <c r="B149" s="267" t="s">
        <v>223</v>
      </c>
      <c r="C149" s="224"/>
      <c r="D149" s="224"/>
      <c r="E149" s="190">
        <f>SUM(E150:E153)</f>
        <v>1784</v>
      </c>
      <c r="F149" s="272"/>
      <c r="G149" s="273"/>
    </row>
    <row r="150" s="200" customFormat="true" customHeight="true" spans="1:7">
      <c r="A150" s="223">
        <v>101044101</v>
      </c>
      <c r="B150" s="270" t="s">
        <v>224</v>
      </c>
      <c r="C150" s="223"/>
      <c r="D150" s="223"/>
      <c r="E150" s="190">
        <v>0</v>
      </c>
      <c r="F150" s="272"/>
      <c r="G150" s="273"/>
    </row>
    <row r="151" s="200" customFormat="true" customHeight="true" spans="1:7">
      <c r="A151" s="223">
        <v>101044102</v>
      </c>
      <c r="B151" s="270" t="s">
        <v>225</v>
      </c>
      <c r="C151" s="223"/>
      <c r="D151" s="223"/>
      <c r="E151" s="190">
        <v>53</v>
      </c>
      <c r="F151" s="272"/>
      <c r="G151" s="273"/>
    </row>
    <row r="152" s="200" customFormat="true" customHeight="true" spans="1:7">
      <c r="A152" s="223">
        <v>101044103</v>
      </c>
      <c r="B152" s="270" t="s">
        <v>226</v>
      </c>
      <c r="C152" s="223"/>
      <c r="D152" s="223"/>
      <c r="E152" s="190">
        <v>1728</v>
      </c>
      <c r="F152" s="272"/>
      <c r="G152" s="273"/>
    </row>
    <row r="153" s="200" customFormat="true" customHeight="true" spans="1:7">
      <c r="A153" s="223">
        <v>101044199</v>
      </c>
      <c r="B153" s="270" t="s">
        <v>227</v>
      </c>
      <c r="C153" s="223"/>
      <c r="D153" s="223"/>
      <c r="E153" s="190">
        <v>3</v>
      </c>
      <c r="F153" s="272"/>
      <c r="G153" s="273"/>
    </row>
    <row r="154" s="200" customFormat="true" customHeight="true" spans="1:7">
      <c r="A154" s="223">
        <v>1010442</v>
      </c>
      <c r="B154" s="267" t="s">
        <v>228</v>
      </c>
      <c r="C154" s="224"/>
      <c r="D154" s="224"/>
      <c r="E154" s="190">
        <f>SUM(E155:E158)</f>
        <v>33</v>
      </c>
      <c r="F154" s="272"/>
      <c r="G154" s="273"/>
    </row>
    <row r="155" s="200" customFormat="true" customHeight="true" spans="1:7">
      <c r="A155" s="223">
        <v>101044201</v>
      </c>
      <c r="B155" s="270" t="s">
        <v>229</v>
      </c>
      <c r="C155" s="223"/>
      <c r="D155" s="223"/>
      <c r="E155" s="190">
        <v>0</v>
      </c>
      <c r="F155" s="272"/>
      <c r="G155" s="273"/>
    </row>
    <row r="156" s="200" customFormat="true" customHeight="true" spans="1:7">
      <c r="A156" s="223">
        <v>101044202</v>
      </c>
      <c r="B156" s="270" t="s">
        <v>230</v>
      </c>
      <c r="C156" s="223"/>
      <c r="D156" s="223"/>
      <c r="E156" s="190">
        <v>-175</v>
      </c>
      <c r="F156" s="272"/>
      <c r="G156" s="273"/>
    </row>
    <row r="157" s="200" customFormat="true" customHeight="true" spans="1:7">
      <c r="A157" s="223">
        <v>101044203</v>
      </c>
      <c r="B157" s="270" t="s">
        <v>231</v>
      </c>
      <c r="C157" s="223"/>
      <c r="D157" s="223"/>
      <c r="E157" s="190">
        <v>205</v>
      </c>
      <c r="F157" s="272"/>
      <c r="G157" s="273"/>
    </row>
    <row r="158" s="200" customFormat="true" customHeight="true" spans="1:7">
      <c r="A158" s="223">
        <v>101044299</v>
      </c>
      <c r="B158" s="270" t="s">
        <v>232</v>
      </c>
      <c r="C158" s="223"/>
      <c r="D158" s="223"/>
      <c r="E158" s="190">
        <v>3</v>
      </c>
      <c r="F158" s="272"/>
      <c r="G158" s="273"/>
    </row>
    <row r="159" s="200" customFormat="true" customHeight="true" spans="1:7">
      <c r="A159" s="223">
        <v>1010443</v>
      </c>
      <c r="B159" s="267" t="s">
        <v>233</v>
      </c>
      <c r="C159" s="224"/>
      <c r="D159" s="224"/>
      <c r="E159" s="190">
        <f>SUM(E160:E163)</f>
        <v>0</v>
      </c>
      <c r="F159" s="272"/>
      <c r="G159" s="273"/>
    </row>
    <row r="160" s="200" customFormat="true" customHeight="true" spans="1:7">
      <c r="A160" s="223">
        <v>101044301</v>
      </c>
      <c r="B160" s="270" t="s">
        <v>234</v>
      </c>
      <c r="C160" s="223"/>
      <c r="D160" s="223"/>
      <c r="E160" s="190">
        <v>0</v>
      </c>
      <c r="F160" s="272"/>
      <c r="G160" s="273"/>
    </row>
    <row r="161" s="200" customFormat="true" customHeight="true" spans="1:7">
      <c r="A161" s="223">
        <v>101044302</v>
      </c>
      <c r="B161" s="270" t="s">
        <v>235</v>
      </c>
      <c r="C161" s="223"/>
      <c r="D161" s="223"/>
      <c r="E161" s="190">
        <v>0</v>
      </c>
      <c r="F161" s="272"/>
      <c r="G161" s="273"/>
    </row>
    <row r="162" s="200" customFormat="true" customHeight="true" spans="1:7">
      <c r="A162" s="223">
        <v>101044303</v>
      </c>
      <c r="B162" s="270" t="s">
        <v>236</v>
      </c>
      <c r="C162" s="223"/>
      <c r="D162" s="223"/>
      <c r="E162" s="190">
        <v>0</v>
      </c>
      <c r="F162" s="272"/>
      <c r="G162" s="273"/>
    </row>
    <row r="163" s="200" customFormat="true" customHeight="true" spans="1:7">
      <c r="A163" s="223">
        <v>101044399</v>
      </c>
      <c r="B163" s="270" t="s">
        <v>237</v>
      </c>
      <c r="C163" s="223"/>
      <c r="D163" s="223"/>
      <c r="E163" s="190">
        <v>0</v>
      </c>
      <c r="F163" s="272"/>
      <c r="G163" s="273"/>
    </row>
    <row r="164" s="200" customFormat="true" customHeight="true" spans="1:7">
      <c r="A164" s="223">
        <v>1010444</v>
      </c>
      <c r="B164" s="267" t="s">
        <v>238</v>
      </c>
      <c r="C164" s="224"/>
      <c r="D164" s="224"/>
      <c r="E164" s="190">
        <f>SUM(E165:E168)</f>
        <v>0</v>
      </c>
      <c r="F164" s="272"/>
      <c r="G164" s="273"/>
    </row>
    <row r="165" s="200" customFormat="true" customHeight="true" spans="1:7">
      <c r="A165" s="223">
        <v>101044401</v>
      </c>
      <c r="B165" s="270" t="s">
        <v>219</v>
      </c>
      <c r="C165" s="223"/>
      <c r="D165" s="223"/>
      <c r="E165" s="190">
        <v>0</v>
      </c>
      <c r="F165" s="272"/>
      <c r="G165" s="273"/>
    </row>
    <row r="166" s="200" customFormat="true" customHeight="true" spans="1:7">
      <c r="A166" s="223">
        <v>101044402</v>
      </c>
      <c r="B166" s="270" t="s">
        <v>220</v>
      </c>
      <c r="C166" s="223"/>
      <c r="D166" s="223"/>
      <c r="E166" s="190">
        <v>0</v>
      </c>
      <c r="F166" s="272"/>
      <c r="G166" s="273"/>
    </row>
    <row r="167" s="200" customFormat="true" customHeight="true" spans="1:7">
      <c r="A167" s="223">
        <v>101044403</v>
      </c>
      <c r="B167" s="270" t="s">
        <v>221</v>
      </c>
      <c r="C167" s="223"/>
      <c r="D167" s="223"/>
      <c r="E167" s="190">
        <v>0</v>
      </c>
      <c r="F167" s="272"/>
      <c r="G167" s="273"/>
    </row>
    <row r="168" s="200" customFormat="true" customHeight="true" spans="1:7">
      <c r="A168" s="223">
        <v>101044499</v>
      </c>
      <c r="B168" s="270" t="s">
        <v>222</v>
      </c>
      <c r="C168" s="223"/>
      <c r="D168" s="223"/>
      <c r="E168" s="190">
        <v>0</v>
      </c>
      <c r="F168" s="272"/>
      <c r="G168" s="273"/>
    </row>
    <row r="169" s="200" customFormat="true" customHeight="true" spans="1:7">
      <c r="A169" s="223">
        <v>1010445</v>
      </c>
      <c r="B169" s="267" t="s">
        <v>239</v>
      </c>
      <c r="C169" s="224"/>
      <c r="D169" s="224"/>
      <c r="E169" s="190">
        <f>SUM(E170:E173)</f>
        <v>0</v>
      </c>
      <c r="F169" s="272"/>
      <c r="G169" s="273"/>
    </row>
    <row r="170" s="200" customFormat="true" customHeight="true" spans="1:7">
      <c r="A170" s="223">
        <v>101044501</v>
      </c>
      <c r="B170" s="270" t="s">
        <v>224</v>
      </c>
      <c r="C170" s="223"/>
      <c r="D170" s="223"/>
      <c r="E170" s="190">
        <v>0</v>
      </c>
      <c r="F170" s="272"/>
      <c r="G170" s="273"/>
    </row>
    <row r="171" s="200" customFormat="true" customHeight="true" spans="1:7">
      <c r="A171" s="223">
        <v>101044502</v>
      </c>
      <c r="B171" s="270" t="s">
        <v>225</v>
      </c>
      <c r="C171" s="223"/>
      <c r="D171" s="223"/>
      <c r="E171" s="190">
        <v>0</v>
      </c>
      <c r="F171" s="272"/>
      <c r="G171" s="273"/>
    </row>
    <row r="172" s="200" customFormat="true" customHeight="true" spans="1:7">
      <c r="A172" s="223">
        <v>101044503</v>
      </c>
      <c r="B172" s="270" t="s">
        <v>226</v>
      </c>
      <c r="C172" s="223"/>
      <c r="D172" s="223"/>
      <c r="E172" s="190">
        <v>0</v>
      </c>
      <c r="F172" s="272"/>
      <c r="G172" s="273"/>
    </row>
    <row r="173" s="200" customFormat="true" customHeight="true" spans="1:7">
      <c r="A173" s="223">
        <v>101044599</v>
      </c>
      <c r="B173" s="270" t="s">
        <v>227</v>
      </c>
      <c r="C173" s="223"/>
      <c r="D173" s="223"/>
      <c r="E173" s="190">
        <v>0</v>
      </c>
      <c r="F173" s="272"/>
      <c r="G173" s="273"/>
    </row>
    <row r="174" s="200" customFormat="true" customHeight="true" spans="1:7">
      <c r="A174" s="223">
        <v>1010446</v>
      </c>
      <c r="B174" s="267" t="s">
        <v>240</v>
      </c>
      <c r="C174" s="224"/>
      <c r="D174" s="224"/>
      <c r="E174" s="190">
        <f>SUM(E175:E178)</f>
        <v>0</v>
      </c>
      <c r="F174" s="272"/>
      <c r="G174" s="273"/>
    </row>
    <row r="175" s="200" customFormat="true" customHeight="true" spans="1:7">
      <c r="A175" s="223">
        <v>101044601</v>
      </c>
      <c r="B175" s="270" t="s">
        <v>229</v>
      </c>
      <c r="C175" s="223"/>
      <c r="D175" s="223"/>
      <c r="E175" s="190">
        <v>0</v>
      </c>
      <c r="F175" s="272"/>
      <c r="G175" s="273"/>
    </row>
    <row r="176" s="200" customFormat="true" customHeight="true" spans="1:7">
      <c r="A176" s="223">
        <v>101044602</v>
      </c>
      <c r="B176" s="270" t="s">
        <v>230</v>
      </c>
      <c r="C176" s="223"/>
      <c r="D176" s="223"/>
      <c r="E176" s="190">
        <v>0</v>
      </c>
      <c r="F176" s="272"/>
      <c r="G176" s="273"/>
    </row>
    <row r="177" s="200" customFormat="true" customHeight="true" spans="1:7">
      <c r="A177" s="223">
        <v>101044603</v>
      </c>
      <c r="B177" s="270" t="s">
        <v>231</v>
      </c>
      <c r="C177" s="223"/>
      <c r="D177" s="223"/>
      <c r="E177" s="190">
        <v>0</v>
      </c>
      <c r="F177" s="272"/>
      <c r="G177" s="273"/>
    </row>
    <row r="178" s="200" customFormat="true" customHeight="true" spans="1:7">
      <c r="A178" s="223">
        <v>101044699</v>
      </c>
      <c r="B178" s="270" t="s">
        <v>232</v>
      </c>
      <c r="C178" s="223"/>
      <c r="D178" s="223"/>
      <c r="E178" s="190">
        <v>0</v>
      </c>
      <c r="F178" s="272"/>
      <c r="G178" s="273"/>
    </row>
    <row r="179" s="200" customFormat="true" customHeight="true" spans="1:7">
      <c r="A179" s="223">
        <v>1010447</v>
      </c>
      <c r="B179" s="267" t="s">
        <v>241</v>
      </c>
      <c r="C179" s="224"/>
      <c r="D179" s="224"/>
      <c r="E179" s="190">
        <f>SUM(E180:E183)</f>
        <v>0</v>
      </c>
      <c r="F179" s="272"/>
      <c r="G179" s="273"/>
    </row>
    <row r="180" s="200" customFormat="true" customHeight="true" spans="1:7">
      <c r="A180" s="223">
        <v>101044701</v>
      </c>
      <c r="B180" s="270" t="s">
        <v>234</v>
      </c>
      <c r="C180" s="223"/>
      <c r="D180" s="223"/>
      <c r="E180" s="190">
        <v>0</v>
      </c>
      <c r="F180" s="272"/>
      <c r="G180" s="273"/>
    </row>
    <row r="181" s="200" customFormat="true" customHeight="true" spans="1:7">
      <c r="A181" s="223">
        <v>101044702</v>
      </c>
      <c r="B181" s="270" t="s">
        <v>235</v>
      </c>
      <c r="C181" s="223"/>
      <c r="D181" s="223"/>
      <c r="E181" s="190">
        <v>0</v>
      </c>
      <c r="F181" s="272"/>
      <c r="G181" s="273"/>
    </row>
    <row r="182" s="200" customFormat="true" customHeight="true" spans="1:7">
      <c r="A182" s="223">
        <v>101044703</v>
      </c>
      <c r="B182" s="270" t="s">
        <v>236</v>
      </c>
      <c r="C182" s="223"/>
      <c r="D182" s="223"/>
      <c r="E182" s="190">
        <v>0</v>
      </c>
      <c r="F182" s="272"/>
      <c r="G182" s="273"/>
    </row>
    <row r="183" s="200" customFormat="true" customHeight="true" spans="1:7">
      <c r="A183" s="223">
        <v>101044799</v>
      </c>
      <c r="B183" s="270" t="s">
        <v>237</v>
      </c>
      <c r="C183" s="223"/>
      <c r="D183" s="223"/>
      <c r="E183" s="190">
        <v>0</v>
      </c>
      <c r="F183" s="272"/>
      <c r="G183" s="273"/>
    </row>
    <row r="184" s="200" customFormat="true" customHeight="true" spans="1:7">
      <c r="A184" s="223">
        <v>1010448</v>
      </c>
      <c r="B184" s="267" t="s">
        <v>242</v>
      </c>
      <c r="C184" s="224"/>
      <c r="D184" s="224"/>
      <c r="E184" s="190">
        <f>SUM(E185:E188)</f>
        <v>0</v>
      </c>
      <c r="F184" s="272"/>
      <c r="G184" s="273"/>
    </row>
    <row r="185" s="200" customFormat="true" customHeight="true" spans="1:7">
      <c r="A185" s="223">
        <v>101044801</v>
      </c>
      <c r="B185" s="270" t="s">
        <v>243</v>
      </c>
      <c r="C185" s="223"/>
      <c r="D185" s="223"/>
      <c r="E185" s="190">
        <v>0</v>
      </c>
      <c r="F185" s="272"/>
      <c r="G185" s="273"/>
    </row>
    <row r="186" s="200" customFormat="true" customHeight="true" spans="1:7">
      <c r="A186" s="223">
        <v>101044802</v>
      </c>
      <c r="B186" s="270" t="s">
        <v>244</v>
      </c>
      <c r="C186" s="223"/>
      <c r="D186" s="223"/>
      <c r="E186" s="190">
        <v>0</v>
      </c>
      <c r="F186" s="272"/>
      <c r="G186" s="273"/>
    </row>
    <row r="187" s="200" customFormat="true" customHeight="true" spans="1:7">
      <c r="A187" s="223">
        <v>101044803</v>
      </c>
      <c r="B187" s="270" t="s">
        <v>245</v>
      </c>
      <c r="C187" s="223"/>
      <c r="D187" s="223"/>
      <c r="E187" s="190">
        <v>0</v>
      </c>
      <c r="F187" s="272"/>
      <c r="G187" s="273"/>
    </row>
    <row r="188" s="200" customFormat="true" customHeight="true" spans="1:7">
      <c r="A188" s="223">
        <v>101044899</v>
      </c>
      <c r="B188" s="270" t="s">
        <v>246</v>
      </c>
      <c r="C188" s="223"/>
      <c r="D188" s="223"/>
      <c r="E188" s="190">
        <v>0</v>
      </c>
      <c r="F188" s="272"/>
      <c r="G188" s="273"/>
    </row>
    <row r="189" s="200" customFormat="true" customHeight="true" spans="1:7">
      <c r="A189" s="223">
        <v>1010449</v>
      </c>
      <c r="B189" s="267" t="s">
        <v>247</v>
      </c>
      <c r="C189" s="224"/>
      <c r="D189" s="224"/>
      <c r="E189" s="190">
        <f>SUM(E190:E193)</f>
        <v>111</v>
      </c>
      <c r="F189" s="272"/>
      <c r="G189" s="273"/>
    </row>
    <row r="190" s="200" customFormat="true" customHeight="true" spans="1:7">
      <c r="A190" s="223">
        <v>101044901</v>
      </c>
      <c r="B190" s="270" t="s">
        <v>243</v>
      </c>
      <c r="C190" s="223"/>
      <c r="D190" s="223"/>
      <c r="E190" s="190">
        <v>0</v>
      </c>
      <c r="F190" s="272"/>
      <c r="G190" s="273"/>
    </row>
    <row r="191" s="200" customFormat="true" customHeight="true" spans="1:7">
      <c r="A191" s="223">
        <v>101044902</v>
      </c>
      <c r="B191" s="270" t="s">
        <v>244</v>
      </c>
      <c r="C191" s="223"/>
      <c r="D191" s="223"/>
      <c r="E191" s="190">
        <v>92</v>
      </c>
      <c r="F191" s="272"/>
      <c r="G191" s="273"/>
    </row>
    <row r="192" s="200" customFormat="true" customHeight="true" spans="1:7">
      <c r="A192" s="223">
        <v>101044903</v>
      </c>
      <c r="B192" s="270" t="s">
        <v>245</v>
      </c>
      <c r="C192" s="223"/>
      <c r="D192" s="223"/>
      <c r="E192" s="190">
        <v>19</v>
      </c>
      <c r="F192" s="272"/>
      <c r="G192" s="273"/>
    </row>
    <row r="193" s="200" customFormat="true" customHeight="true" spans="1:7">
      <c r="A193" s="223">
        <v>101044999</v>
      </c>
      <c r="B193" s="270" t="s">
        <v>246</v>
      </c>
      <c r="C193" s="223"/>
      <c r="D193" s="223"/>
      <c r="E193" s="190">
        <v>0</v>
      </c>
      <c r="F193" s="272"/>
      <c r="G193" s="273"/>
    </row>
    <row r="194" s="200" customFormat="true" customHeight="true" spans="1:7">
      <c r="A194" s="223">
        <v>1010450</v>
      </c>
      <c r="B194" s="267" t="s">
        <v>248</v>
      </c>
      <c r="C194" s="224"/>
      <c r="D194" s="224"/>
      <c r="E194" s="190">
        <f>SUM(E195:E197)</f>
        <v>1359</v>
      </c>
      <c r="F194" s="272"/>
      <c r="G194" s="273"/>
    </row>
    <row r="195" s="200" customFormat="true" customHeight="true" spans="1:7">
      <c r="A195" s="223">
        <v>101045001</v>
      </c>
      <c r="B195" s="270" t="s">
        <v>249</v>
      </c>
      <c r="C195" s="223"/>
      <c r="D195" s="223"/>
      <c r="E195" s="190">
        <v>1356</v>
      </c>
      <c r="F195" s="272"/>
      <c r="G195" s="273"/>
    </row>
    <row r="196" s="200" customFormat="true" customHeight="true" spans="1:7">
      <c r="A196" s="223">
        <v>101045002</v>
      </c>
      <c r="B196" s="270" t="s">
        <v>250</v>
      </c>
      <c r="C196" s="223"/>
      <c r="D196" s="223"/>
      <c r="E196" s="190">
        <v>3</v>
      </c>
      <c r="F196" s="272"/>
      <c r="G196" s="273"/>
    </row>
    <row r="197" s="200" customFormat="true" customHeight="true" spans="1:7">
      <c r="A197" s="223">
        <v>101045003</v>
      </c>
      <c r="B197" s="270" t="s">
        <v>251</v>
      </c>
      <c r="C197" s="223"/>
      <c r="D197" s="223"/>
      <c r="E197" s="190">
        <v>0</v>
      </c>
      <c r="F197" s="272"/>
      <c r="G197" s="273"/>
    </row>
    <row r="198" s="200" customFormat="true" customHeight="true" spans="1:7">
      <c r="A198" s="223">
        <v>10105</v>
      </c>
      <c r="B198" s="267" t="s">
        <v>252</v>
      </c>
      <c r="C198" s="224"/>
      <c r="D198" s="224"/>
      <c r="E198" s="190">
        <f>SUM(E199:E221,E225,E228,E229,E233:E238,E250:E252,E257,E262)</f>
        <v>0</v>
      </c>
      <c r="F198" s="272"/>
      <c r="G198" s="273"/>
    </row>
    <row r="199" s="200" customFormat="true" customHeight="true" spans="1:7">
      <c r="A199" s="223">
        <v>1010501</v>
      </c>
      <c r="B199" s="267" t="s">
        <v>253</v>
      </c>
      <c r="C199" s="224"/>
      <c r="D199" s="224"/>
      <c r="E199" s="190">
        <v>0</v>
      </c>
      <c r="F199" s="272"/>
      <c r="G199" s="273"/>
    </row>
    <row r="200" s="200" customFormat="true" customHeight="true" spans="1:7">
      <c r="A200" s="223">
        <v>1010502</v>
      </c>
      <c r="B200" s="267" t="s">
        <v>254</v>
      </c>
      <c r="C200" s="224"/>
      <c r="D200" s="224"/>
      <c r="E200" s="190">
        <v>0</v>
      </c>
      <c r="F200" s="272"/>
      <c r="G200" s="273"/>
    </row>
    <row r="201" s="200" customFormat="true" customHeight="true" spans="1:7">
      <c r="A201" s="223">
        <v>1010503</v>
      </c>
      <c r="B201" s="267" t="s">
        <v>255</v>
      </c>
      <c r="C201" s="224"/>
      <c r="D201" s="224"/>
      <c r="E201" s="190">
        <v>0</v>
      </c>
      <c r="F201" s="272"/>
      <c r="G201" s="273"/>
    </row>
    <row r="202" s="200" customFormat="true" customHeight="true" spans="1:7">
      <c r="A202" s="223">
        <v>1010504</v>
      </c>
      <c r="B202" s="267" t="s">
        <v>256</v>
      </c>
      <c r="C202" s="224"/>
      <c r="D202" s="224"/>
      <c r="E202" s="190">
        <v>0</v>
      </c>
      <c r="F202" s="272"/>
      <c r="G202" s="273"/>
    </row>
    <row r="203" s="200" customFormat="true" customHeight="true" spans="1:7">
      <c r="A203" s="223">
        <v>1010505</v>
      </c>
      <c r="B203" s="267" t="s">
        <v>257</v>
      </c>
      <c r="C203" s="224"/>
      <c r="D203" s="224"/>
      <c r="E203" s="190">
        <v>0</v>
      </c>
      <c r="F203" s="272"/>
      <c r="G203" s="273"/>
    </row>
    <row r="204" s="200" customFormat="true" customHeight="true" spans="1:7">
      <c r="A204" s="223">
        <v>1010506</v>
      </c>
      <c r="B204" s="267" t="s">
        <v>258</v>
      </c>
      <c r="C204" s="224"/>
      <c r="D204" s="224"/>
      <c r="E204" s="190">
        <v>0</v>
      </c>
      <c r="F204" s="272"/>
      <c r="G204" s="273"/>
    </row>
    <row r="205" s="200" customFormat="true" customHeight="true" spans="1:7">
      <c r="A205" s="223">
        <v>1010507</v>
      </c>
      <c r="B205" s="267" t="s">
        <v>259</v>
      </c>
      <c r="C205" s="224"/>
      <c r="D205" s="224"/>
      <c r="E205" s="190">
        <v>0</v>
      </c>
      <c r="F205" s="272"/>
      <c r="G205" s="273"/>
    </row>
    <row r="206" s="200" customFormat="true" customHeight="true" spans="1:7">
      <c r="A206" s="223">
        <v>1010508</v>
      </c>
      <c r="B206" s="267" t="s">
        <v>260</v>
      </c>
      <c r="C206" s="224"/>
      <c r="D206" s="224"/>
      <c r="E206" s="190">
        <v>0</v>
      </c>
      <c r="F206" s="272"/>
      <c r="G206" s="273"/>
    </row>
    <row r="207" s="200" customFormat="true" customHeight="true" spans="1:7">
      <c r="A207" s="223">
        <v>1010509</v>
      </c>
      <c r="B207" s="267" t="s">
        <v>261</v>
      </c>
      <c r="C207" s="224"/>
      <c r="D207" s="224"/>
      <c r="E207" s="190">
        <v>0</v>
      </c>
      <c r="F207" s="272"/>
      <c r="G207" s="273"/>
    </row>
    <row r="208" s="200" customFormat="true" customHeight="true" spans="1:7">
      <c r="A208" s="223">
        <v>1010510</v>
      </c>
      <c r="B208" s="267" t="s">
        <v>262</v>
      </c>
      <c r="C208" s="224"/>
      <c r="D208" s="224"/>
      <c r="E208" s="190">
        <v>0</v>
      </c>
      <c r="F208" s="272"/>
      <c r="G208" s="273"/>
    </row>
    <row r="209" s="200" customFormat="true" customHeight="true" spans="1:7">
      <c r="A209" s="223">
        <v>1010511</v>
      </c>
      <c r="B209" s="267" t="s">
        <v>263</v>
      </c>
      <c r="C209" s="224"/>
      <c r="D209" s="224"/>
      <c r="E209" s="190">
        <v>0</v>
      </c>
      <c r="F209" s="272"/>
      <c r="G209" s="273"/>
    </row>
    <row r="210" s="200" customFormat="true" customHeight="true" spans="1:7">
      <c r="A210" s="223">
        <v>1010512</v>
      </c>
      <c r="B210" s="267" t="s">
        <v>264</v>
      </c>
      <c r="C210" s="224"/>
      <c r="D210" s="224"/>
      <c r="E210" s="190">
        <v>0</v>
      </c>
      <c r="F210" s="272"/>
      <c r="G210" s="273"/>
    </row>
    <row r="211" s="200" customFormat="true" customHeight="true" spans="1:7">
      <c r="A211" s="223">
        <v>1010513</v>
      </c>
      <c r="B211" s="267" t="s">
        <v>265</v>
      </c>
      <c r="C211" s="224"/>
      <c r="D211" s="224"/>
      <c r="E211" s="190">
        <v>0</v>
      </c>
      <c r="F211" s="272"/>
      <c r="G211" s="273"/>
    </row>
    <row r="212" s="200" customFormat="true" customHeight="true" spans="1:7">
      <c r="A212" s="223">
        <v>1010514</v>
      </c>
      <c r="B212" s="267" t="s">
        <v>266</v>
      </c>
      <c r="C212" s="224"/>
      <c r="D212" s="224"/>
      <c r="E212" s="190">
        <v>0</v>
      </c>
      <c r="F212" s="272"/>
      <c r="G212" s="273"/>
    </row>
    <row r="213" s="200" customFormat="true" customHeight="true" spans="1:7">
      <c r="A213" s="223">
        <v>1010515</v>
      </c>
      <c r="B213" s="267" t="s">
        <v>267</v>
      </c>
      <c r="C213" s="224"/>
      <c r="D213" s="224"/>
      <c r="E213" s="190">
        <v>0</v>
      </c>
      <c r="F213" s="272"/>
      <c r="G213" s="273"/>
    </row>
    <row r="214" s="200" customFormat="true" customHeight="true" spans="1:7">
      <c r="A214" s="223">
        <v>1010516</v>
      </c>
      <c r="B214" s="267" t="s">
        <v>268</v>
      </c>
      <c r="C214" s="224"/>
      <c r="D214" s="224"/>
      <c r="E214" s="190">
        <v>0</v>
      </c>
      <c r="F214" s="272"/>
      <c r="G214" s="273"/>
    </row>
    <row r="215" s="200" customFormat="true" customHeight="true" spans="1:7">
      <c r="A215" s="223">
        <v>1010517</v>
      </c>
      <c r="B215" s="267" t="s">
        <v>269</v>
      </c>
      <c r="C215" s="224"/>
      <c r="D215" s="224"/>
      <c r="E215" s="190">
        <v>0</v>
      </c>
      <c r="F215" s="272"/>
      <c r="G215" s="273"/>
    </row>
    <row r="216" s="200" customFormat="true" customHeight="true" spans="1:7">
      <c r="A216" s="223">
        <v>1010518</v>
      </c>
      <c r="B216" s="267" t="s">
        <v>270</v>
      </c>
      <c r="C216" s="224"/>
      <c r="D216" s="224"/>
      <c r="E216" s="190">
        <v>0</v>
      </c>
      <c r="F216" s="272"/>
      <c r="G216" s="273"/>
    </row>
    <row r="217" s="200" customFormat="true" customHeight="true" spans="1:7">
      <c r="A217" s="223">
        <v>1010519</v>
      </c>
      <c r="B217" s="267" t="s">
        <v>271</v>
      </c>
      <c r="C217" s="224"/>
      <c r="D217" s="224"/>
      <c r="E217" s="190">
        <v>0</v>
      </c>
      <c r="F217" s="272"/>
      <c r="G217" s="273"/>
    </row>
    <row r="218" s="200" customFormat="true" customHeight="true" spans="1:7">
      <c r="A218" s="223">
        <v>1010520</v>
      </c>
      <c r="B218" s="267" t="s">
        <v>272</v>
      </c>
      <c r="C218" s="224"/>
      <c r="D218" s="224"/>
      <c r="E218" s="190">
        <v>0</v>
      </c>
      <c r="F218" s="272"/>
      <c r="G218" s="273"/>
    </row>
    <row r="219" s="200" customFormat="true" customHeight="true" spans="1:7">
      <c r="A219" s="223">
        <v>1010521</v>
      </c>
      <c r="B219" s="267" t="s">
        <v>273</v>
      </c>
      <c r="C219" s="224"/>
      <c r="D219" s="224"/>
      <c r="E219" s="190">
        <v>0</v>
      </c>
      <c r="F219" s="272"/>
      <c r="G219" s="273"/>
    </row>
    <row r="220" s="200" customFormat="true" customHeight="true" spans="1:7">
      <c r="A220" s="223">
        <v>1010522</v>
      </c>
      <c r="B220" s="267" t="s">
        <v>274</v>
      </c>
      <c r="C220" s="224"/>
      <c r="D220" s="224"/>
      <c r="E220" s="190">
        <v>0</v>
      </c>
      <c r="F220" s="272"/>
      <c r="G220" s="273"/>
    </row>
    <row r="221" s="200" customFormat="true" customHeight="true" spans="1:7">
      <c r="A221" s="223">
        <v>1010523</v>
      </c>
      <c r="B221" s="267" t="s">
        <v>275</v>
      </c>
      <c r="C221" s="224"/>
      <c r="D221" s="224"/>
      <c r="E221" s="190">
        <f>SUM(E222:E224)</f>
        <v>0</v>
      </c>
      <c r="F221" s="272"/>
      <c r="G221" s="273"/>
    </row>
    <row r="222" s="200" customFormat="true" customHeight="true" spans="1:7">
      <c r="A222" s="223">
        <v>101052303</v>
      </c>
      <c r="B222" s="270" t="s">
        <v>276</v>
      </c>
      <c r="C222" s="223"/>
      <c r="D222" s="223"/>
      <c r="E222" s="190">
        <v>0</v>
      </c>
      <c r="F222" s="272"/>
      <c r="G222" s="273"/>
    </row>
    <row r="223" s="200" customFormat="true" customHeight="true" spans="1:7">
      <c r="A223" s="223">
        <v>101052304</v>
      </c>
      <c r="B223" s="270" t="s">
        <v>277</v>
      </c>
      <c r="C223" s="223"/>
      <c r="D223" s="223"/>
      <c r="E223" s="190">
        <v>0</v>
      </c>
      <c r="F223" s="272"/>
      <c r="G223" s="273"/>
    </row>
    <row r="224" s="200" customFormat="true" customHeight="true" spans="1:7">
      <c r="A224" s="223">
        <v>101052309</v>
      </c>
      <c r="B224" s="270" t="s">
        <v>278</v>
      </c>
      <c r="C224" s="223"/>
      <c r="D224" s="223"/>
      <c r="E224" s="190">
        <v>0</v>
      </c>
      <c r="F224" s="272"/>
      <c r="G224" s="273"/>
    </row>
    <row r="225" s="200" customFormat="true" customHeight="true" spans="1:7">
      <c r="A225" s="223">
        <v>1010524</v>
      </c>
      <c r="B225" s="267" t="s">
        <v>279</v>
      </c>
      <c r="C225" s="224"/>
      <c r="D225" s="224"/>
      <c r="E225" s="190">
        <f>SUM(E226:E227)</f>
        <v>0</v>
      </c>
      <c r="F225" s="272"/>
      <c r="G225" s="273"/>
    </row>
    <row r="226" s="200" customFormat="true" customHeight="true" spans="1:7">
      <c r="A226" s="223">
        <v>101052401</v>
      </c>
      <c r="B226" s="270" t="s">
        <v>280</v>
      </c>
      <c r="C226" s="223"/>
      <c r="D226" s="223"/>
      <c r="E226" s="190">
        <v>0</v>
      </c>
      <c r="F226" s="272"/>
      <c r="G226" s="273"/>
    </row>
    <row r="227" s="200" customFormat="true" customHeight="true" spans="1:7">
      <c r="A227" s="223">
        <v>101052409</v>
      </c>
      <c r="B227" s="270" t="s">
        <v>281</v>
      </c>
      <c r="C227" s="223"/>
      <c r="D227" s="223"/>
      <c r="E227" s="190">
        <v>0</v>
      </c>
      <c r="F227" s="272"/>
      <c r="G227" s="273"/>
    </row>
    <row r="228" s="200" customFormat="true" customHeight="true" spans="1:7">
      <c r="A228" s="223">
        <v>1010525</v>
      </c>
      <c r="B228" s="267" t="s">
        <v>282</v>
      </c>
      <c r="C228" s="224"/>
      <c r="D228" s="224"/>
      <c r="E228" s="190">
        <v>0</v>
      </c>
      <c r="F228" s="272"/>
      <c r="G228" s="273"/>
    </row>
    <row r="229" s="200" customFormat="true" customHeight="true" spans="1:7">
      <c r="A229" s="223">
        <v>1010526</v>
      </c>
      <c r="B229" s="267" t="s">
        <v>283</v>
      </c>
      <c r="C229" s="224"/>
      <c r="D229" s="224"/>
      <c r="E229" s="190">
        <f>SUM(E230:E232)</f>
        <v>0</v>
      </c>
      <c r="F229" s="272"/>
      <c r="G229" s="273"/>
    </row>
    <row r="230" s="200" customFormat="true" customHeight="true" spans="1:7">
      <c r="A230" s="223">
        <v>101052601</v>
      </c>
      <c r="B230" s="270" t="s">
        <v>284</v>
      </c>
      <c r="C230" s="223"/>
      <c r="D230" s="223"/>
      <c r="E230" s="190">
        <v>0</v>
      </c>
      <c r="F230" s="272"/>
      <c r="G230" s="273"/>
    </row>
    <row r="231" s="200" customFormat="true" customHeight="true" spans="1:7">
      <c r="A231" s="223">
        <v>101052602</v>
      </c>
      <c r="B231" s="270" t="s">
        <v>285</v>
      </c>
      <c r="C231" s="223"/>
      <c r="D231" s="223"/>
      <c r="E231" s="190">
        <v>0</v>
      </c>
      <c r="F231" s="272"/>
      <c r="G231" s="273"/>
    </row>
    <row r="232" s="200" customFormat="true" customHeight="true" spans="1:7">
      <c r="A232" s="223">
        <v>101052609</v>
      </c>
      <c r="B232" s="270" t="s">
        <v>286</v>
      </c>
      <c r="C232" s="223"/>
      <c r="D232" s="223"/>
      <c r="E232" s="190">
        <v>0</v>
      </c>
      <c r="F232" s="272"/>
      <c r="G232" s="273"/>
    </row>
    <row r="233" s="200" customFormat="true" customHeight="true" spans="1:7">
      <c r="A233" s="223">
        <v>1010527</v>
      </c>
      <c r="B233" s="267" t="s">
        <v>287</v>
      </c>
      <c r="C233" s="224"/>
      <c r="D233" s="224"/>
      <c r="E233" s="190">
        <v>0</v>
      </c>
      <c r="F233" s="272"/>
      <c r="G233" s="273"/>
    </row>
    <row r="234" s="200" customFormat="true" customHeight="true" spans="1:7">
      <c r="A234" s="223">
        <v>1010528</v>
      </c>
      <c r="B234" s="267" t="s">
        <v>288</v>
      </c>
      <c r="C234" s="224"/>
      <c r="D234" s="224"/>
      <c r="E234" s="190">
        <v>0</v>
      </c>
      <c r="F234" s="272"/>
      <c r="G234" s="273"/>
    </row>
    <row r="235" s="200" customFormat="true" customHeight="true" spans="1:7">
      <c r="A235" s="223">
        <v>1010529</v>
      </c>
      <c r="B235" s="267" t="s">
        <v>289</v>
      </c>
      <c r="C235" s="224"/>
      <c r="D235" s="224"/>
      <c r="E235" s="190">
        <v>0</v>
      </c>
      <c r="F235" s="272"/>
      <c r="G235" s="273"/>
    </row>
    <row r="236" s="200" customFormat="true" customHeight="true" spans="1:7">
      <c r="A236" s="223">
        <v>1010530</v>
      </c>
      <c r="B236" s="267" t="s">
        <v>290</v>
      </c>
      <c r="C236" s="224"/>
      <c r="D236" s="224"/>
      <c r="E236" s="190">
        <v>0</v>
      </c>
      <c r="F236" s="272"/>
      <c r="G236" s="273"/>
    </row>
    <row r="237" s="200" customFormat="true" customHeight="true" spans="1:7">
      <c r="A237" s="223">
        <v>1010531</v>
      </c>
      <c r="B237" s="267" t="s">
        <v>291</v>
      </c>
      <c r="C237" s="224"/>
      <c r="D237" s="224"/>
      <c r="E237" s="190">
        <v>0</v>
      </c>
      <c r="F237" s="272"/>
      <c r="G237" s="273"/>
    </row>
    <row r="238" s="200" customFormat="true" customHeight="true" spans="1:7">
      <c r="A238" s="223">
        <v>1010532</v>
      </c>
      <c r="B238" s="267" t="s">
        <v>292</v>
      </c>
      <c r="C238" s="224"/>
      <c r="D238" s="224"/>
      <c r="E238" s="190">
        <f>SUM(E239:E249)</f>
        <v>0</v>
      </c>
      <c r="F238" s="272"/>
      <c r="G238" s="273"/>
    </row>
    <row r="239" s="200" customFormat="true" customHeight="true" spans="1:7">
      <c r="A239" s="223">
        <v>101053201</v>
      </c>
      <c r="B239" s="270" t="s">
        <v>293</v>
      </c>
      <c r="C239" s="223"/>
      <c r="D239" s="223"/>
      <c r="E239" s="190">
        <v>0</v>
      </c>
      <c r="F239" s="272"/>
      <c r="G239" s="273"/>
    </row>
    <row r="240" s="200" customFormat="true" customHeight="true" spans="1:7">
      <c r="A240" s="223">
        <v>101053202</v>
      </c>
      <c r="B240" s="270" t="s">
        <v>294</v>
      </c>
      <c r="C240" s="223"/>
      <c r="D240" s="223"/>
      <c r="E240" s="190">
        <v>0</v>
      </c>
      <c r="F240" s="272"/>
      <c r="G240" s="273"/>
    </row>
    <row r="241" s="200" customFormat="true" customHeight="true" spans="1:7">
      <c r="A241" s="223">
        <v>101053203</v>
      </c>
      <c r="B241" s="270" t="s">
        <v>295</v>
      </c>
      <c r="C241" s="223"/>
      <c r="D241" s="223"/>
      <c r="E241" s="190">
        <v>0</v>
      </c>
      <c r="F241" s="272"/>
      <c r="G241" s="273"/>
    </row>
    <row r="242" s="200" customFormat="true" customHeight="true" spans="1:7">
      <c r="A242" s="223">
        <v>101053205</v>
      </c>
      <c r="B242" s="270" t="s">
        <v>296</v>
      </c>
      <c r="C242" s="223"/>
      <c r="D242" s="223"/>
      <c r="E242" s="190">
        <v>0</v>
      </c>
      <c r="F242" s="272"/>
      <c r="G242" s="273"/>
    </row>
    <row r="243" s="200" customFormat="true" customHeight="true" spans="1:7">
      <c r="A243" s="223">
        <v>101053206</v>
      </c>
      <c r="B243" s="270" t="s">
        <v>297</v>
      </c>
      <c r="C243" s="223"/>
      <c r="D243" s="223"/>
      <c r="E243" s="190">
        <v>0</v>
      </c>
      <c r="F243" s="272"/>
      <c r="G243" s="273"/>
    </row>
    <row r="244" s="200" customFormat="true" customHeight="true" spans="1:7">
      <c r="A244" s="223">
        <v>101053215</v>
      </c>
      <c r="B244" s="270" t="s">
        <v>298</v>
      </c>
      <c r="C244" s="223"/>
      <c r="D244" s="223"/>
      <c r="E244" s="190">
        <v>0</v>
      </c>
      <c r="F244" s="272"/>
      <c r="G244" s="273"/>
    </row>
    <row r="245" s="200" customFormat="true" customHeight="true" spans="1:7">
      <c r="A245" s="223">
        <v>101053216</v>
      </c>
      <c r="B245" s="270" t="s">
        <v>299</v>
      </c>
      <c r="C245" s="223"/>
      <c r="D245" s="223"/>
      <c r="E245" s="190">
        <v>0</v>
      </c>
      <c r="F245" s="272"/>
      <c r="G245" s="273"/>
    </row>
    <row r="246" s="200" customFormat="true" customHeight="true" spans="1:7">
      <c r="A246" s="223">
        <v>101053218</v>
      </c>
      <c r="B246" s="270" t="s">
        <v>300</v>
      </c>
      <c r="C246" s="223"/>
      <c r="D246" s="223"/>
      <c r="E246" s="190">
        <v>0</v>
      </c>
      <c r="F246" s="272"/>
      <c r="G246" s="273"/>
    </row>
    <row r="247" s="200" customFormat="true" customHeight="true" spans="1:7">
      <c r="A247" s="223">
        <v>101053219</v>
      </c>
      <c r="B247" s="270" t="s">
        <v>301</v>
      </c>
      <c r="C247" s="223"/>
      <c r="D247" s="223"/>
      <c r="E247" s="190">
        <v>0</v>
      </c>
      <c r="F247" s="272"/>
      <c r="G247" s="273"/>
    </row>
    <row r="248" s="200" customFormat="true" customHeight="true" spans="1:7">
      <c r="A248" s="223">
        <v>101053220</v>
      </c>
      <c r="B248" s="270" t="s">
        <v>302</v>
      </c>
      <c r="C248" s="223"/>
      <c r="D248" s="223"/>
      <c r="E248" s="190">
        <v>0</v>
      </c>
      <c r="F248" s="272"/>
      <c r="G248" s="273"/>
    </row>
    <row r="249" s="200" customFormat="true" customHeight="true" spans="1:7">
      <c r="A249" s="223">
        <v>101053299</v>
      </c>
      <c r="B249" s="270" t="s">
        <v>303</v>
      </c>
      <c r="C249" s="223"/>
      <c r="D249" s="223"/>
      <c r="E249" s="190">
        <v>0</v>
      </c>
      <c r="F249" s="272"/>
      <c r="G249" s="273"/>
    </row>
    <row r="250" s="200" customFormat="true" customHeight="true" spans="1:7">
      <c r="A250" s="223">
        <v>1010533</v>
      </c>
      <c r="B250" s="267" t="s">
        <v>304</v>
      </c>
      <c r="C250" s="224"/>
      <c r="D250" s="224"/>
      <c r="E250" s="190">
        <v>0</v>
      </c>
      <c r="F250" s="272"/>
      <c r="G250" s="273"/>
    </row>
    <row r="251" s="200" customFormat="true" customHeight="true" spans="1:7">
      <c r="A251" s="223">
        <v>1010534</v>
      </c>
      <c r="B251" s="267" t="s">
        <v>305</v>
      </c>
      <c r="C251" s="224"/>
      <c r="D251" s="224"/>
      <c r="E251" s="190">
        <v>0</v>
      </c>
      <c r="F251" s="272"/>
      <c r="G251" s="273"/>
    </row>
    <row r="252" s="200" customFormat="true" customHeight="true" spans="1:7">
      <c r="A252" s="223">
        <v>1010535</v>
      </c>
      <c r="B252" s="267" t="s">
        <v>306</v>
      </c>
      <c r="C252" s="224"/>
      <c r="D252" s="224"/>
      <c r="E252" s="190">
        <f>SUM(E253:E256)</f>
        <v>0</v>
      </c>
      <c r="F252" s="272"/>
      <c r="G252" s="273"/>
    </row>
    <row r="253" s="200" customFormat="true" customHeight="true" spans="1:7">
      <c r="A253" s="223">
        <v>101053501</v>
      </c>
      <c r="B253" s="270" t="s">
        <v>307</v>
      </c>
      <c r="C253" s="223"/>
      <c r="D253" s="223"/>
      <c r="E253" s="190">
        <v>0</v>
      </c>
      <c r="F253" s="272"/>
      <c r="G253" s="273"/>
    </row>
    <row r="254" s="200" customFormat="true" customHeight="true" spans="1:7">
      <c r="A254" s="223">
        <v>101053502</v>
      </c>
      <c r="B254" s="270" t="s">
        <v>308</v>
      </c>
      <c r="C254" s="223"/>
      <c r="D254" s="223"/>
      <c r="E254" s="190">
        <v>0</v>
      </c>
      <c r="F254" s="272"/>
      <c r="G254" s="273"/>
    </row>
    <row r="255" s="200" customFormat="true" customHeight="true" spans="1:7">
      <c r="A255" s="223">
        <v>101053503</v>
      </c>
      <c r="B255" s="270" t="s">
        <v>309</v>
      </c>
      <c r="C255" s="223"/>
      <c r="D255" s="223"/>
      <c r="E255" s="190">
        <v>0</v>
      </c>
      <c r="F255" s="272"/>
      <c r="G255" s="273"/>
    </row>
    <row r="256" s="200" customFormat="true" customHeight="true" spans="1:7">
      <c r="A256" s="223">
        <v>101053599</v>
      </c>
      <c r="B256" s="270" t="s">
        <v>310</v>
      </c>
      <c r="C256" s="223"/>
      <c r="D256" s="223"/>
      <c r="E256" s="190">
        <v>0</v>
      </c>
      <c r="F256" s="272"/>
      <c r="G256" s="273"/>
    </row>
    <row r="257" s="200" customFormat="true" customHeight="true" spans="1:7">
      <c r="A257" s="223">
        <v>1010536</v>
      </c>
      <c r="B257" s="267" t="s">
        <v>311</v>
      </c>
      <c r="C257" s="224"/>
      <c r="D257" s="224"/>
      <c r="E257" s="190">
        <f>SUM(E258:E261)</f>
        <v>0</v>
      </c>
      <c r="F257" s="272"/>
      <c r="G257" s="273"/>
    </row>
    <row r="258" s="200" customFormat="true" customHeight="true" spans="1:7">
      <c r="A258" s="223">
        <v>101053601</v>
      </c>
      <c r="B258" s="270" t="s">
        <v>312</v>
      </c>
      <c r="C258" s="223"/>
      <c r="D258" s="223"/>
      <c r="E258" s="190">
        <v>0</v>
      </c>
      <c r="F258" s="272"/>
      <c r="G258" s="273"/>
    </row>
    <row r="259" s="200" customFormat="true" customHeight="true" spans="1:7">
      <c r="A259" s="223">
        <v>101053602</v>
      </c>
      <c r="B259" s="270" t="s">
        <v>313</v>
      </c>
      <c r="C259" s="223"/>
      <c r="D259" s="223"/>
      <c r="E259" s="190">
        <v>0</v>
      </c>
      <c r="F259" s="272"/>
      <c r="G259" s="273"/>
    </row>
    <row r="260" s="200" customFormat="true" customHeight="true" spans="1:7">
      <c r="A260" s="223">
        <v>101053603</v>
      </c>
      <c r="B260" s="270" t="s">
        <v>314</v>
      </c>
      <c r="C260" s="223"/>
      <c r="D260" s="223"/>
      <c r="E260" s="190">
        <v>0</v>
      </c>
      <c r="F260" s="272"/>
      <c r="G260" s="273"/>
    </row>
    <row r="261" s="200" customFormat="true" customHeight="true" spans="1:7">
      <c r="A261" s="223">
        <v>101053699</v>
      </c>
      <c r="B261" s="270" t="s">
        <v>315</v>
      </c>
      <c r="C261" s="223"/>
      <c r="D261" s="223"/>
      <c r="E261" s="190">
        <v>0</v>
      </c>
      <c r="F261" s="272"/>
      <c r="G261" s="273"/>
    </row>
    <row r="262" s="200" customFormat="true" customHeight="true" spans="1:7">
      <c r="A262" s="223">
        <v>1010599</v>
      </c>
      <c r="B262" s="267" t="s">
        <v>316</v>
      </c>
      <c r="C262" s="224"/>
      <c r="D262" s="224"/>
      <c r="E262" s="190">
        <v>0</v>
      </c>
      <c r="F262" s="272"/>
      <c r="G262" s="273"/>
    </row>
    <row r="263" s="200" customFormat="true" customHeight="true" spans="1:7">
      <c r="A263" s="223">
        <v>10106</v>
      </c>
      <c r="B263" s="267" t="s">
        <v>317</v>
      </c>
      <c r="C263" s="274">
        <v>20500</v>
      </c>
      <c r="D263" s="274">
        <v>20500</v>
      </c>
      <c r="E263" s="190">
        <f>SUM(E264,E268:E270)</f>
        <v>31513</v>
      </c>
      <c r="F263" s="272">
        <f>E263/D263</f>
        <v>1.53721951219512</v>
      </c>
      <c r="G263" s="273" t="s">
        <v>149</v>
      </c>
    </row>
    <row r="264" s="200" customFormat="true" customHeight="true" spans="1:7">
      <c r="A264" s="223">
        <v>1010601</v>
      </c>
      <c r="B264" s="267" t="s">
        <v>318</v>
      </c>
      <c r="C264" s="224"/>
      <c r="D264" s="224"/>
      <c r="E264" s="190">
        <f>SUM(E265:E267)</f>
        <v>32250</v>
      </c>
      <c r="F264" s="272"/>
      <c r="G264" s="273"/>
    </row>
    <row r="265" s="200" customFormat="true" customHeight="true" spans="1:7">
      <c r="A265" s="223">
        <v>101060101</v>
      </c>
      <c r="B265" s="270" t="s">
        <v>319</v>
      </c>
      <c r="C265" s="223"/>
      <c r="D265" s="223"/>
      <c r="E265" s="190">
        <v>0</v>
      </c>
      <c r="F265" s="272"/>
      <c r="G265" s="273"/>
    </row>
    <row r="266" s="200" customFormat="true" customHeight="true" spans="1:7">
      <c r="A266" s="223">
        <v>101060102</v>
      </c>
      <c r="B266" s="270" t="s">
        <v>320</v>
      </c>
      <c r="C266" s="223"/>
      <c r="D266" s="223"/>
      <c r="E266" s="190">
        <v>0</v>
      </c>
      <c r="F266" s="272"/>
      <c r="G266" s="273"/>
    </row>
    <row r="267" s="200" customFormat="true" customHeight="true" spans="1:7">
      <c r="A267" s="223">
        <v>101060109</v>
      </c>
      <c r="B267" s="270" t="s">
        <v>321</v>
      </c>
      <c r="C267" s="223"/>
      <c r="D267" s="223"/>
      <c r="E267" s="190">
        <v>32250</v>
      </c>
      <c r="F267" s="272"/>
      <c r="G267" s="273"/>
    </row>
    <row r="268" s="200" customFormat="true" customHeight="true" spans="1:7">
      <c r="A268" s="223">
        <v>1010602</v>
      </c>
      <c r="B268" s="267" t="s">
        <v>322</v>
      </c>
      <c r="C268" s="224"/>
      <c r="D268" s="224"/>
      <c r="E268" s="190">
        <v>-439</v>
      </c>
      <c r="F268" s="272"/>
      <c r="G268" s="273"/>
    </row>
    <row r="269" s="200" customFormat="true" customHeight="true" spans="1:7">
      <c r="A269" s="223">
        <v>1010603</v>
      </c>
      <c r="B269" s="267" t="s">
        <v>323</v>
      </c>
      <c r="C269" s="224"/>
      <c r="D269" s="224"/>
      <c r="E269" s="190">
        <v>-300</v>
      </c>
      <c r="F269" s="272"/>
      <c r="G269" s="273"/>
    </row>
    <row r="270" s="200" customFormat="true" customHeight="true" spans="1:7">
      <c r="A270" s="223">
        <v>1010620</v>
      </c>
      <c r="B270" s="267" t="s">
        <v>324</v>
      </c>
      <c r="C270" s="224"/>
      <c r="D270" s="224"/>
      <c r="E270" s="190">
        <v>2</v>
      </c>
      <c r="F270" s="272"/>
      <c r="G270" s="273"/>
    </row>
    <row r="271" s="200" customFormat="true" customHeight="true" spans="1:7">
      <c r="A271" s="223">
        <v>10107</v>
      </c>
      <c r="B271" s="267" t="s">
        <v>325</v>
      </c>
      <c r="C271" s="224"/>
      <c r="D271" s="224"/>
      <c r="E271" s="190">
        <f>SUM(E272:E275)</f>
        <v>0</v>
      </c>
      <c r="F271" s="272"/>
      <c r="G271" s="273"/>
    </row>
    <row r="272" s="200" customFormat="true" customHeight="true" spans="1:7">
      <c r="A272" s="223">
        <v>1010701</v>
      </c>
      <c r="B272" s="267" t="s">
        <v>326</v>
      </c>
      <c r="C272" s="224"/>
      <c r="D272" s="224"/>
      <c r="E272" s="190">
        <v>0</v>
      </c>
      <c r="F272" s="272"/>
      <c r="G272" s="273"/>
    </row>
    <row r="273" s="200" customFormat="true" customHeight="true" spans="1:7">
      <c r="A273" s="223">
        <v>1010702</v>
      </c>
      <c r="B273" s="267" t="s">
        <v>327</v>
      </c>
      <c r="C273" s="224"/>
      <c r="D273" s="224"/>
      <c r="E273" s="190">
        <v>0</v>
      </c>
      <c r="F273" s="272"/>
      <c r="G273" s="273"/>
    </row>
    <row r="274" s="200" customFormat="true" customHeight="true" spans="1:7">
      <c r="A274" s="223">
        <v>1010719</v>
      </c>
      <c r="B274" s="267" t="s">
        <v>328</v>
      </c>
      <c r="C274" s="224"/>
      <c r="D274" s="224"/>
      <c r="E274" s="190">
        <v>0</v>
      </c>
      <c r="F274" s="272"/>
      <c r="G274" s="273"/>
    </row>
    <row r="275" s="200" customFormat="true" customHeight="true" spans="1:7">
      <c r="A275" s="223">
        <v>1010720</v>
      </c>
      <c r="B275" s="267" t="s">
        <v>329</v>
      </c>
      <c r="C275" s="224"/>
      <c r="D275" s="224"/>
      <c r="E275" s="190">
        <v>0</v>
      </c>
      <c r="F275" s="272"/>
      <c r="G275" s="273"/>
    </row>
    <row r="276" s="200" customFormat="true" customHeight="true" spans="1:7">
      <c r="A276" s="223">
        <v>10109</v>
      </c>
      <c r="B276" s="267" t="s">
        <v>32</v>
      </c>
      <c r="C276" s="274">
        <v>21000</v>
      </c>
      <c r="D276" s="274">
        <v>21000</v>
      </c>
      <c r="E276" s="190">
        <f>SUM(E277,E280:E289)</f>
        <v>16671</v>
      </c>
      <c r="F276" s="272">
        <f>E276/D276</f>
        <v>0.793857142857143</v>
      </c>
      <c r="G276" s="273"/>
    </row>
    <row r="277" s="200" customFormat="true" customHeight="true" spans="1:7">
      <c r="A277" s="223">
        <v>1010901</v>
      </c>
      <c r="B277" s="267" t="s">
        <v>330</v>
      </c>
      <c r="C277" s="224"/>
      <c r="D277" s="224"/>
      <c r="E277" s="190">
        <f>SUM(E278:E279)</f>
        <v>0</v>
      </c>
      <c r="F277" s="272"/>
      <c r="G277" s="273"/>
    </row>
    <row r="278" s="200" customFormat="true" customHeight="true" spans="1:7">
      <c r="A278" s="223">
        <v>101090101</v>
      </c>
      <c r="B278" s="270" t="s">
        <v>331</v>
      </c>
      <c r="C278" s="223"/>
      <c r="D278" s="223"/>
      <c r="E278" s="190">
        <v>0</v>
      </c>
      <c r="F278" s="272"/>
      <c r="G278" s="273"/>
    </row>
    <row r="279" s="200" customFormat="true" customHeight="true" spans="1:7">
      <c r="A279" s="223">
        <v>101090109</v>
      </c>
      <c r="B279" s="270" t="s">
        <v>332</v>
      </c>
      <c r="C279" s="223"/>
      <c r="D279" s="223"/>
      <c r="E279" s="190">
        <v>0</v>
      </c>
      <c r="F279" s="272"/>
      <c r="G279" s="273"/>
    </row>
    <row r="280" s="200" customFormat="true" customHeight="true" spans="1:7">
      <c r="A280" s="223">
        <v>1010902</v>
      </c>
      <c r="B280" s="267" t="s">
        <v>333</v>
      </c>
      <c r="C280" s="224"/>
      <c r="D280" s="224"/>
      <c r="E280" s="190">
        <v>0</v>
      </c>
      <c r="F280" s="272"/>
      <c r="G280" s="273"/>
    </row>
    <row r="281" s="200" customFormat="true" customHeight="true" spans="1:7">
      <c r="A281" s="223">
        <v>1010903</v>
      </c>
      <c r="B281" s="267" t="s">
        <v>334</v>
      </c>
      <c r="C281" s="224"/>
      <c r="D281" s="224"/>
      <c r="E281" s="190">
        <v>0</v>
      </c>
      <c r="F281" s="272"/>
      <c r="G281" s="273"/>
    </row>
    <row r="282" s="200" customFormat="true" customHeight="true" spans="1:7">
      <c r="A282" s="223">
        <v>1010904</v>
      </c>
      <c r="B282" s="267" t="s">
        <v>335</v>
      </c>
      <c r="C282" s="224"/>
      <c r="D282" s="224"/>
      <c r="E282" s="190">
        <v>0</v>
      </c>
      <c r="F282" s="272"/>
      <c r="G282" s="273"/>
    </row>
    <row r="283" s="200" customFormat="true" customHeight="true" spans="1:7">
      <c r="A283" s="223">
        <v>1010905</v>
      </c>
      <c r="B283" s="267" t="s">
        <v>336</v>
      </c>
      <c r="C283" s="224"/>
      <c r="D283" s="224"/>
      <c r="E283" s="190">
        <v>0</v>
      </c>
      <c r="F283" s="272"/>
      <c r="G283" s="273"/>
    </row>
    <row r="284" s="200" customFormat="true" customHeight="true" spans="1:7">
      <c r="A284" s="223">
        <v>1010906</v>
      </c>
      <c r="B284" s="267" t="s">
        <v>337</v>
      </c>
      <c r="C284" s="224"/>
      <c r="D284" s="224"/>
      <c r="E284" s="190">
        <v>0</v>
      </c>
      <c r="F284" s="272"/>
      <c r="G284" s="273"/>
    </row>
    <row r="285" s="200" customFormat="true" customHeight="true" spans="1:7">
      <c r="A285" s="223">
        <v>1010918</v>
      </c>
      <c r="B285" s="267" t="s">
        <v>338</v>
      </c>
      <c r="C285" s="224"/>
      <c r="D285" s="224"/>
      <c r="E285" s="190">
        <v>0</v>
      </c>
      <c r="F285" s="272"/>
      <c r="G285" s="273"/>
    </row>
    <row r="286" s="200" customFormat="true" customHeight="true" spans="1:7">
      <c r="A286" s="223">
        <v>1010919</v>
      </c>
      <c r="B286" s="267" t="s">
        <v>339</v>
      </c>
      <c r="C286" s="224"/>
      <c r="D286" s="224"/>
      <c r="E286" s="190">
        <v>16560</v>
      </c>
      <c r="F286" s="272"/>
      <c r="G286" s="273"/>
    </row>
    <row r="287" s="200" customFormat="true" customHeight="true" spans="1:7">
      <c r="A287" s="223">
        <v>1010920</v>
      </c>
      <c r="B287" s="267" t="s">
        <v>340</v>
      </c>
      <c r="C287" s="224"/>
      <c r="D287" s="224"/>
      <c r="E287" s="190">
        <v>111</v>
      </c>
      <c r="F287" s="272"/>
      <c r="G287" s="273"/>
    </row>
    <row r="288" s="200" customFormat="true" customHeight="true" spans="1:7">
      <c r="A288" s="223">
        <v>1010921</v>
      </c>
      <c r="B288" s="267" t="s">
        <v>341</v>
      </c>
      <c r="C288" s="224"/>
      <c r="D288" s="224"/>
      <c r="E288" s="190">
        <v>0</v>
      </c>
      <c r="F288" s="272"/>
      <c r="G288" s="273"/>
    </row>
    <row r="289" s="200" customFormat="true" customHeight="true" spans="1:7">
      <c r="A289" s="223">
        <v>1010922</v>
      </c>
      <c r="B289" s="267" t="s">
        <v>342</v>
      </c>
      <c r="C289" s="224"/>
      <c r="D289" s="224"/>
      <c r="E289" s="190">
        <v>0</v>
      </c>
      <c r="F289" s="272"/>
      <c r="G289" s="273"/>
    </row>
    <row r="290" s="200" customFormat="true" customHeight="true" spans="1:7">
      <c r="A290" s="223">
        <v>10110</v>
      </c>
      <c r="B290" s="267" t="s">
        <v>26</v>
      </c>
      <c r="C290" s="274">
        <v>12000</v>
      </c>
      <c r="D290" s="274">
        <v>12000</v>
      </c>
      <c r="E290" s="190">
        <f>SUM(E291:E298)</f>
        <v>8526</v>
      </c>
      <c r="F290" s="272">
        <f>E290/D290</f>
        <v>0.7105</v>
      </c>
      <c r="G290" s="273"/>
    </row>
    <row r="291" s="200" customFormat="true" customHeight="true" spans="1:7">
      <c r="A291" s="223">
        <v>1011001</v>
      </c>
      <c r="B291" s="267" t="s">
        <v>343</v>
      </c>
      <c r="C291" s="224"/>
      <c r="D291" s="224"/>
      <c r="E291" s="190">
        <v>0</v>
      </c>
      <c r="F291" s="272"/>
      <c r="G291" s="273"/>
    </row>
    <row r="292" s="200" customFormat="true" customHeight="true" spans="1:7">
      <c r="A292" s="223">
        <v>1011002</v>
      </c>
      <c r="B292" s="267" t="s">
        <v>344</v>
      </c>
      <c r="C292" s="224"/>
      <c r="D292" s="224"/>
      <c r="E292" s="190">
        <v>0</v>
      </c>
      <c r="F292" s="272"/>
      <c r="G292" s="273"/>
    </row>
    <row r="293" s="200" customFormat="true" customHeight="true" spans="1:7">
      <c r="A293" s="223">
        <v>1011003</v>
      </c>
      <c r="B293" s="267" t="s">
        <v>345</v>
      </c>
      <c r="C293" s="224"/>
      <c r="D293" s="224"/>
      <c r="E293" s="190">
        <v>0</v>
      </c>
      <c r="F293" s="272"/>
      <c r="G293" s="273"/>
    </row>
    <row r="294" s="200" customFormat="true" customHeight="true" spans="1:7">
      <c r="A294" s="223">
        <v>1011004</v>
      </c>
      <c r="B294" s="267" t="s">
        <v>346</v>
      </c>
      <c r="C294" s="224"/>
      <c r="D294" s="224"/>
      <c r="E294" s="190">
        <v>0</v>
      </c>
      <c r="F294" s="272"/>
      <c r="G294" s="273"/>
    </row>
    <row r="295" s="200" customFormat="true" customHeight="true" spans="1:7">
      <c r="A295" s="223">
        <v>1011005</v>
      </c>
      <c r="B295" s="267" t="s">
        <v>347</v>
      </c>
      <c r="C295" s="224"/>
      <c r="D295" s="224"/>
      <c r="E295" s="190">
        <v>0</v>
      </c>
      <c r="F295" s="272"/>
      <c r="G295" s="273"/>
    </row>
    <row r="296" s="200" customFormat="true" customHeight="true" spans="1:7">
      <c r="A296" s="223">
        <v>1011006</v>
      </c>
      <c r="B296" s="267" t="s">
        <v>348</v>
      </c>
      <c r="C296" s="224"/>
      <c r="D296" s="224"/>
      <c r="E296" s="190">
        <v>0</v>
      </c>
      <c r="F296" s="272"/>
      <c r="G296" s="273"/>
    </row>
    <row r="297" s="200" customFormat="true" customHeight="true" spans="1:7">
      <c r="A297" s="223">
        <v>1011019</v>
      </c>
      <c r="B297" s="267" t="s">
        <v>349</v>
      </c>
      <c r="C297" s="224"/>
      <c r="D297" s="224"/>
      <c r="E297" s="190">
        <v>8456</v>
      </c>
      <c r="F297" s="272"/>
      <c r="G297" s="273"/>
    </row>
    <row r="298" s="200" customFormat="true" customHeight="true" spans="1:7">
      <c r="A298" s="223">
        <v>1011020</v>
      </c>
      <c r="B298" s="267" t="s">
        <v>350</v>
      </c>
      <c r="C298" s="224"/>
      <c r="D298" s="224"/>
      <c r="E298" s="190">
        <v>70</v>
      </c>
      <c r="F298" s="272"/>
      <c r="G298" s="273"/>
    </row>
    <row r="299" s="200" customFormat="true" customHeight="true" spans="1:7">
      <c r="A299" s="223">
        <v>10111</v>
      </c>
      <c r="B299" s="267" t="s">
        <v>34</v>
      </c>
      <c r="C299" s="274">
        <v>7000</v>
      </c>
      <c r="D299" s="274">
        <v>7000</v>
      </c>
      <c r="E299" s="190">
        <f>SUM(E300,E303:E304)</f>
        <v>9100</v>
      </c>
      <c r="F299" s="272">
        <f>E299/D299</f>
        <v>1.3</v>
      </c>
      <c r="G299" s="273"/>
    </row>
    <row r="300" s="200" customFormat="true" customHeight="true" spans="1:7">
      <c r="A300" s="223">
        <v>1011101</v>
      </c>
      <c r="B300" s="267" t="s">
        <v>351</v>
      </c>
      <c r="C300" s="224"/>
      <c r="D300" s="224"/>
      <c r="E300" s="190">
        <f>SUM(E301:E302)</f>
        <v>0</v>
      </c>
      <c r="F300" s="272"/>
      <c r="G300" s="273"/>
    </row>
    <row r="301" s="200" customFormat="true" customHeight="true" spans="1:7">
      <c r="A301" s="223">
        <v>101110101</v>
      </c>
      <c r="B301" s="270" t="s">
        <v>352</v>
      </c>
      <c r="C301" s="223"/>
      <c r="D301" s="223"/>
      <c r="E301" s="190">
        <v>0</v>
      </c>
      <c r="F301" s="272"/>
      <c r="G301" s="273"/>
    </row>
    <row r="302" s="200" customFormat="true" customHeight="true" spans="1:7">
      <c r="A302" s="223">
        <v>101110109</v>
      </c>
      <c r="B302" s="270" t="s">
        <v>353</v>
      </c>
      <c r="C302" s="223"/>
      <c r="D302" s="223"/>
      <c r="E302" s="190">
        <v>0</v>
      </c>
      <c r="F302" s="272"/>
      <c r="G302" s="273"/>
    </row>
    <row r="303" s="200" customFormat="true" customHeight="true" spans="1:7">
      <c r="A303" s="223">
        <v>1011119</v>
      </c>
      <c r="B303" s="267" t="s">
        <v>354</v>
      </c>
      <c r="C303" s="224"/>
      <c r="D303" s="224"/>
      <c r="E303" s="190">
        <v>9070</v>
      </c>
      <c r="F303" s="272"/>
      <c r="G303" s="273"/>
    </row>
    <row r="304" s="200" customFormat="true" customHeight="true" spans="1:7">
      <c r="A304" s="223">
        <v>1011120</v>
      </c>
      <c r="B304" s="267" t="s">
        <v>355</v>
      </c>
      <c r="C304" s="224"/>
      <c r="D304" s="224"/>
      <c r="E304" s="190">
        <v>30</v>
      </c>
      <c r="F304" s="272"/>
      <c r="G304" s="273"/>
    </row>
    <row r="305" s="200" customFormat="true" customHeight="true" spans="1:7">
      <c r="A305" s="223">
        <v>10112</v>
      </c>
      <c r="B305" s="267" t="s">
        <v>36</v>
      </c>
      <c r="C305" s="274">
        <v>1600</v>
      </c>
      <c r="D305" s="274">
        <v>1600</v>
      </c>
      <c r="E305" s="190">
        <f>SUM(E306:E313)</f>
        <v>2045</v>
      </c>
      <c r="F305" s="272">
        <f>E305/D305</f>
        <v>1.278125</v>
      </c>
      <c r="G305" s="273"/>
    </row>
    <row r="306" s="200" customFormat="true" customHeight="true" spans="1:7">
      <c r="A306" s="223">
        <v>1011201</v>
      </c>
      <c r="B306" s="267" t="s">
        <v>356</v>
      </c>
      <c r="C306" s="224"/>
      <c r="D306" s="224"/>
      <c r="E306" s="190">
        <v>0</v>
      </c>
      <c r="F306" s="272"/>
      <c r="G306" s="273"/>
    </row>
    <row r="307" s="200" customFormat="true" customHeight="true" spans="1:7">
      <c r="A307" s="223">
        <v>1011202</v>
      </c>
      <c r="B307" s="267" t="s">
        <v>357</v>
      </c>
      <c r="C307" s="224"/>
      <c r="D307" s="224"/>
      <c r="E307" s="190">
        <v>0</v>
      </c>
      <c r="F307" s="272"/>
      <c r="G307" s="273"/>
    </row>
    <row r="308" s="200" customFormat="true" customHeight="true" spans="1:7">
      <c r="A308" s="223">
        <v>1011203</v>
      </c>
      <c r="B308" s="267" t="s">
        <v>358</v>
      </c>
      <c r="C308" s="224"/>
      <c r="D308" s="224"/>
      <c r="E308" s="190">
        <v>0</v>
      </c>
      <c r="F308" s="272"/>
      <c r="G308" s="273"/>
    </row>
    <row r="309" s="200" customFormat="true" customHeight="true" spans="1:7">
      <c r="A309" s="223">
        <v>1011204</v>
      </c>
      <c r="B309" s="267" t="s">
        <v>359</v>
      </c>
      <c r="C309" s="224"/>
      <c r="D309" s="224"/>
      <c r="E309" s="190">
        <v>0</v>
      </c>
      <c r="F309" s="272"/>
      <c r="G309" s="273"/>
    </row>
    <row r="310" s="200" customFormat="true" customHeight="true" spans="1:7">
      <c r="A310" s="223">
        <v>1011205</v>
      </c>
      <c r="B310" s="267" t="s">
        <v>360</v>
      </c>
      <c r="C310" s="224"/>
      <c r="D310" s="224"/>
      <c r="E310" s="190">
        <v>0</v>
      </c>
      <c r="F310" s="272"/>
      <c r="G310" s="273"/>
    </row>
    <row r="311" s="200" customFormat="true" customHeight="true" spans="1:7">
      <c r="A311" s="223">
        <v>1011206</v>
      </c>
      <c r="B311" s="267" t="s">
        <v>361</v>
      </c>
      <c r="C311" s="224"/>
      <c r="D311" s="224"/>
      <c r="E311" s="190">
        <v>0</v>
      </c>
      <c r="F311" s="272"/>
      <c r="G311" s="273"/>
    </row>
    <row r="312" s="200" customFormat="true" customHeight="true" spans="1:7">
      <c r="A312" s="223">
        <v>1011219</v>
      </c>
      <c r="B312" s="267" t="s">
        <v>362</v>
      </c>
      <c r="C312" s="224"/>
      <c r="D312" s="224"/>
      <c r="E312" s="190">
        <v>2039</v>
      </c>
      <c r="F312" s="272"/>
      <c r="G312" s="273"/>
    </row>
    <row r="313" s="200" customFormat="true" customHeight="true" spans="1:7">
      <c r="A313" s="223">
        <v>1011220</v>
      </c>
      <c r="B313" s="267" t="s">
        <v>363</v>
      </c>
      <c r="C313" s="224"/>
      <c r="D313" s="224"/>
      <c r="E313" s="190">
        <v>6</v>
      </c>
      <c r="F313" s="272"/>
      <c r="G313" s="273"/>
    </row>
    <row r="314" s="200" customFormat="true" ht="24" spans="1:7">
      <c r="A314" s="223">
        <v>10113</v>
      </c>
      <c r="B314" s="267" t="s">
        <v>30</v>
      </c>
      <c r="C314" s="274">
        <v>46000</v>
      </c>
      <c r="D314" s="274">
        <v>46000</v>
      </c>
      <c r="E314" s="190">
        <f>SUM(E315:E322)</f>
        <v>71144</v>
      </c>
      <c r="F314" s="272">
        <f>E314/D314</f>
        <v>1.54660869565217</v>
      </c>
      <c r="G314" s="273" t="s">
        <v>364</v>
      </c>
    </row>
    <row r="315" s="200" customFormat="true" customHeight="true" spans="1:7">
      <c r="A315" s="223">
        <v>1011301</v>
      </c>
      <c r="B315" s="267" t="s">
        <v>365</v>
      </c>
      <c r="C315" s="224"/>
      <c r="D315" s="224"/>
      <c r="E315" s="190">
        <v>0</v>
      </c>
      <c r="F315" s="272"/>
      <c r="G315" s="273"/>
    </row>
    <row r="316" s="200" customFormat="true" customHeight="true" spans="1:7">
      <c r="A316" s="223">
        <v>1011302</v>
      </c>
      <c r="B316" s="267" t="s">
        <v>366</v>
      </c>
      <c r="C316" s="224"/>
      <c r="D316" s="224"/>
      <c r="E316" s="190">
        <v>0</v>
      </c>
      <c r="F316" s="272"/>
      <c r="G316" s="273"/>
    </row>
    <row r="317" s="200" customFormat="true" customHeight="true" spans="1:7">
      <c r="A317" s="223">
        <v>1011303</v>
      </c>
      <c r="B317" s="267" t="s">
        <v>367</v>
      </c>
      <c r="C317" s="224"/>
      <c r="D317" s="224"/>
      <c r="E317" s="190">
        <v>49320</v>
      </c>
      <c r="F317" s="272"/>
      <c r="G317" s="273"/>
    </row>
    <row r="318" s="200" customFormat="true" customHeight="true" spans="1:7">
      <c r="A318" s="223">
        <v>1011304</v>
      </c>
      <c r="B318" s="267" t="s">
        <v>368</v>
      </c>
      <c r="C318" s="224"/>
      <c r="D318" s="224"/>
      <c r="E318" s="190">
        <v>0</v>
      </c>
      <c r="F318" s="272"/>
      <c r="G318" s="273"/>
    </row>
    <row r="319" s="200" customFormat="true" customHeight="true" spans="1:7">
      <c r="A319" s="223">
        <v>1011305</v>
      </c>
      <c r="B319" s="267" t="s">
        <v>369</v>
      </c>
      <c r="C319" s="224"/>
      <c r="D319" s="224"/>
      <c r="E319" s="190">
        <v>3799</v>
      </c>
      <c r="F319" s="272"/>
      <c r="G319" s="273"/>
    </row>
    <row r="320" s="200" customFormat="true" customHeight="true" spans="1:7">
      <c r="A320" s="223">
        <v>1011306</v>
      </c>
      <c r="B320" s="267" t="s">
        <v>370</v>
      </c>
      <c r="C320" s="224"/>
      <c r="D320" s="224"/>
      <c r="E320" s="190">
        <v>16337</v>
      </c>
      <c r="F320" s="272"/>
      <c r="G320" s="273"/>
    </row>
    <row r="321" s="200" customFormat="true" customHeight="true" spans="1:7">
      <c r="A321" s="223">
        <v>1011319</v>
      </c>
      <c r="B321" s="267" t="s">
        <v>371</v>
      </c>
      <c r="C321" s="224"/>
      <c r="D321" s="224"/>
      <c r="E321" s="190">
        <v>784</v>
      </c>
      <c r="F321" s="272"/>
      <c r="G321" s="273"/>
    </row>
    <row r="322" s="200" customFormat="true" customHeight="true" spans="1:7">
      <c r="A322" s="223">
        <v>1011320</v>
      </c>
      <c r="B322" s="267" t="s">
        <v>372</v>
      </c>
      <c r="C322" s="224"/>
      <c r="D322" s="224"/>
      <c r="E322" s="190">
        <v>904</v>
      </c>
      <c r="F322" s="272"/>
      <c r="G322" s="273"/>
    </row>
    <row r="323" s="200" customFormat="true" customHeight="true" spans="1:7">
      <c r="A323" s="223">
        <v>10114</v>
      </c>
      <c r="B323" s="267" t="s">
        <v>373</v>
      </c>
      <c r="C323" s="224"/>
      <c r="D323" s="224"/>
      <c r="E323" s="190">
        <f>SUM(E324:E325)</f>
        <v>0</v>
      </c>
      <c r="F323" s="272"/>
      <c r="G323" s="273"/>
    </row>
    <row r="324" s="200" customFormat="true" customHeight="true" spans="1:7">
      <c r="A324" s="223">
        <v>1011401</v>
      </c>
      <c r="B324" s="267" t="s">
        <v>374</v>
      </c>
      <c r="C324" s="224"/>
      <c r="D324" s="224"/>
      <c r="E324" s="190">
        <v>0</v>
      </c>
      <c r="F324" s="272"/>
      <c r="G324" s="273"/>
    </row>
    <row r="325" s="200" customFormat="true" customHeight="true" spans="1:7">
      <c r="A325" s="223">
        <v>1011420</v>
      </c>
      <c r="B325" s="267" t="s">
        <v>375</v>
      </c>
      <c r="C325" s="224"/>
      <c r="D325" s="224"/>
      <c r="E325" s="190">
        <v>0</v>
      </c>
      <c r="F325" s="272"/>
      <c r="G325" s="273"/>
    </row>
    <row r="326" s="200" customFormat="true" customHeight="true" spans="1:7">
      <c r="A326" s="223">
        <v>10115</v>
      </c>
      <c r="B326" s="267" t="s">
        <v>376</v>
      </c>
      <c r="C326" s="224"/>
      <c r="D326" s="224"/>
      <c r="E326" s="190">
        <f>SUM(E327:E328)</f>
        <v>0</v>
      </c>
      <c r="F326" s="272"/>
      <c r="G326" s="273"/>
    </row>
    <row r="327" s="200" customFormat="true" customHeight="true" spans="1:7">
      <c r="A327" s="223">
        <v>1011501</v>
      </c>
      <c r="B327" s="267" t="s">
        <v>377</v>
      </c>
      <c r="C327" s="224"/>
      <c r="D327" s="224"/>
      <c r="E327" s="190">
        <v>0</v>
      </c>
      <c r="F327" s="272"/>
      <c r="G327" s="273"/>
    </row>
    <row r="328" s="200" customFormat="true" customHeight="true" spans="1:7">
      <c r="A328" s="223">
        <v>1011520</v>
      </c>
      <c r="B328" s="267" t="s">
        <v>378</v>
      </c>
      <c r="C328" s="224"/>
      <c r="D328" s="224"/>
      <c r="E328" s="190">
        <v>0</v>
      </c>
      <c r="F328" s="272"/>
      <c r="G328" s="273"/>
    </row>
    <row r="329" s="200" customFormat="true" customHeight="true" spans="1:7">
      <c r="A329" s="223">
        <v>10116</v>
      </c>
      <c r="B329" s="267" t="s">
        <v>379</v>
      </c>
      <c r="C329" s="224"/>
      <c r="D329" s="224"/>
      <c r="E329" s="190">
        <f>SUM(E330:E331)</f>
        <v>0</v>
      </c>
      <c r="F329" s="272"/>
      <c r="G329" s="273"/>
    </row>
    <row r="330" s="200" customFormat="true" customHeight="true" spans="1:7">
      <c r="A330" s="223">
        <v>1011601</v>
      </c>
      <c r="B330" s="267" t="s">
        <v>380</v>
      </c>
      <c r="C330" s="224"/>
      <c r="D330" s="224"/>
      <c r="E330" s="190">
        <v>0</v>
      </c>
      <c r="F330" s="272"/>
      <c r="G330" s="273"/>
    </row>
    <row r="331" s="200" customFormat="true" customHeight="true" spans="1:7">
      <c r="A331" s="223">
        <v>1011620</v>
      </c>
      <c r="B331" s="267" t="s">
        <v>381</v>
      </c>
      <c r="C331" s="224"/>
      <c r="D331" s="224"/>
      <c r="E331" s="190">
        <v>0</v>
      </c>
      <c r="F331" s="272"/>
      <c r="G331" s="273"/>
    </row>
    <row r="332" s="200" customFormat="true" customHeight="true" spans="1:7">
      <c r="A332" s="223">
        <v>10117</v>
      </c>
      <c r="B332" s="267" t="s">
        <v>382</v>
      </c>
      <c r="C332" s="224"/>
      <c r="D332" s="224"/>
      <c r="E332" s="190">
        <f>SUM(E333,E337,E341:E342)</f>
        <v>0</v>
      </c>
      <c r="F332" s="272"/>
      <c r="G332" s="273"/>
    </row>
    <row r="333" s="200" customFormat="true" customHeight="true" spans="1:7">
      <c r="A333" s="223">
        <v>1011701</v>
      </c>
      <c r="B333" s="267" t="s">
        <v>383</v>
      </c>
      <c r="C333" s="224"/>
      <c r="D333" s="224"/>
      <c r="E333" s="190">
        <f>SUM(E334:E336)</f>
        <v>0</v>
      </c>
      <c r="F333" s="272"/>
      <c r="G333" s="273"/>
    </row>
    <row r="334" s="200" customFormat="true" customHeight="true" spans="1:7">
      <c r="A334" s="223">
        <v>101170101</v>
      </c>
      <c r="B334" s="270" t="s">
        <v>384</v>
      </c>
      <c r="C334" s="223"/>
      <c r="D334" s="223"/>
      <c r="E334" s="190">
        <v>0</v>
      </c>
      <c r="F334" s="272"/>
      <c r="G334" s="273"/>
    </row>
    <row r="335" s="200" customFormat="true" customHeight="true" spans="1:7">
      <c r="A335" s="223">
        <v>101170102</v>
      </c>
      <c r="B335" s="270" t="s">
        <v>385</v>
      </c>
      <c r="C335" s="223"/>
      <c r="D335" s="223"/>
      <c r="E335" s="190">
        <v>0</v>
      </c>
      <c r="F335" s="272"/>
      <c r="G335" s="273"/>
    </row>
    <row r="336" s="200" customFormat="true" customHeight="true" spans="1:7">
      <c r="A336" s="223">
        <v>101170103</v>
      </c>
      <c r="B336" s="270" t="s">
        <v>386</v>
      </c>
      <c r="C336" s="223"/>
      <c r="D336" s="223"/>
      <c r="E336" s="190">
        <v>0</v>
      </c>
      <c r="F336" s="272"/>
      <c r="G336" s="273"/>
    </row>
    <row r="337" s="200" customFormat="true" customHeight="true" spans="1:7">
      <c r="A337" s="223">
        <v>1011703</v>
      </c>
      <c r="B337" s="267" t="s">
        <v>387</v>
      </c>
      <c r="C337" s="224"/>
      <c r="D337" s="224"/>
      <c r="E337" s="190">
        <f>SUM(E338:E340)</f>
        <v>0</v>
      </c>
      <c r="F337" s="272"/>
      <c r="G337" s="273"/>
    </row>
    <row r="338" s="200" customFormat="true" customHeight="true" spans="1:7">
      <c r="A338" s="223">
        <v>101170301</v>
      </c>
      <c r="B338" s="270" t="s">
        <v>388</v>
      </c>
      <c r="C338" s="223"/>
      <c r="D338" s="223"/>
      <c r="E338" s="190">
        <v>0</v>
      </c>
      <c r="F338" s="272"/>
      <c r="G338" s="273"/>
    </row>
    <row r="339" s="200" customFormat="true" customHeight="true" spans="1:7">
      <c r="A339" s="223">
        <v>101170302</v>
      </c>
      <c r="B339" s="270" t="s">
        <v>389</v>
      </c>
      <c r="C339" s="223"/>
      <c r="D339" s="223"/>
      <c r="E339" s="190">
        <v>0</v>
      </c>
      <c r="F339" s="272"/>
      <c r="G339" s="273"/>
    </row>
    <row r="340" s="200" customFormat="true" customHeight="true" spans="1:7">
      <c r="A340" s="223">
        <v>101170303</v>
      </c>
      <c r="B340" s="270" t="s">
        <v>390</v>
      </c>
      <c r="C340" s="223"/>
      <c r="D340" s="223"/>
      <c r="E340" s="190">
        <v>0</v>
      </c>
      <c r="F340" s="272"/>
      <c r="G340" s="273"/>
    </row>
    <row r="341" s="200" customFormat="true" customHeight="true" spans="1:7">
      <c r="A341" s="223">
        <v>1011720</v>
      </c>
      <c r="B341" s="267" t="s">
        <v>391</v>
      </c>
      <c r="C341" s="224"/>
      <c r="D341" s="224"/>
      <c r="E341" s="190">
        <v>0</v>
      </c>
      <c r="F341" s="272"/>
      <c r="G341" s="273"/>
    </row>
    <row r="342" s="200" customFormat="true" customHeight="true" spans="1:7">
      <c r="A342" s="223">
        <v>1011721</v>
      </c>
      <c r="B342" s="267" t="s">
        <v>392</v>
      </c>
      <c r="C342" s="224"/>
      <c r="D342" s="224"/>
      <c r="E342" s="190">
        <v>0</v>
      </c>
      <c r="F342" s="272"/>
      <c r="G342" s="273"/>
    </row>
    <row r="343" s="200" customFormat="true" customHeight="true" spans="1:7">
      <c r="A343" s="223">
        <v>10118</v>
      </c>
      <c r="B343" s="267" t="s">
        <v>393</v>
      </c>
      <c r="C343" s="224"/>
      <c r="D343" s="224"/>
      <c r="E343" s="190">
        <f>SUM(E344:E346)</f>
        <v>0</v>
      </c>
      <c r="F343" s="272"/>
      <c r="G343" s="273"/>
    </row>
    <row r="344" s="200" customFormat="true" customHeight="true" spans="1:7">
      <c r="A344" s="223">
        <v>1011801</v>
      </c>
      <c r="B344" s="267" t="s">
        <v>394</v>
      </c>
      <c r="C344" s="224"/>
      <c r="D344" s="224"/>
      <c r="E344" s="190">
        <v>0</v>
      </c>
      <c r="F344" s="272"/>
      <c r="G344" s="273"/>
    </row>
    <row r="345" s="200" customFormat="true" customHeight="true" spans="1:7">
      <c r="A345" s="223">
        <v>1011802</v>
      </c>
      <c r="B345" s="267" t="s">
        <v>395</v>
      </c>
      <c r="C345" s="224"/>
      <c r="D345" s="224"/>
      <c r="E345" s="190">
        <v>0</v>
      </c>
      <c r="F345" s="272"/>
      <c r="G345" s="273"/>
    </row>
    <row r="346" s="200" customFormat="true" customHeight="true" spans="1:7">
      <c r="A346" s="223">
        <v>1011820</v>
      </c>
      <c r="B346" s="267" t="s">
        <v>396</v>
      </c>
      <c r="C346" s="224"/>
      <c r="D346" s="224"/>
      <c r="E346" s="190">
        <v>0</v>
      </c>
      <c r="F346" s="272"/>
      <c r="G346" s="273"/>
    </row>
    <row r="347" s="200" customFormat="true" customHeight="true" spans="1:7">
      <c r="A347" s="223">
        <v>10119</v>
      </c>
      <c r="B347" s="267" t="s">
        <v>397</v>
      </c>
      <c r="C347" s="274">
        <v>26000</v>
      </c>
      <c r="D347" s="274">
        <v>26000</v>
      </c>
      <c r="E347" s="190">
        <f>SUM(E348:E349)</f>
        <v>18284</v>
      </c>
      <c r="F347" s="272">
        <f>E347/D347</f>
        <v>0.703230769230769</v>
      </c>
      <c r="G347" s="273"/>
    </row>
    <row r="348" s="200" customFormat="true" customHeight="true" spans="1:7">
      <c r="A348" s="223">
        <v>1011901</v>
      </c>
      <c r="B348" s="267" t="s">
        <v>398</v>
      </c>
      <c r="C348" s="224"/>
      <c r="D348" s="224"/>
      <c r="E348" s="190">
        <v>18283</v>
      </c>
      <c r="F348" s="272"/>
      <c r="G348" s="273"/>
    </row>
    <row r="349" s="200" customFormat="true" customHeight="true" spans="1:7">
      <c r="A349" s="223">
        <v>1011920</v>
      </c>
      <c r="B349" s="267" t="s">
        <v>399</v>
      </c>
      <c r="C349" s="224"/>
      <c r="D349" s="224"/>
      <c r="E349" s="190">
        <v>1</v>
      </c>
      <c r="F349" s="272"/>
      <c r="G349" s="273"/>
    </row>
    <row r="350" s="200" customFormat="true" customHeight="true" spans="1:7">
      <c r="A350" s="223">
        <v>10120</v>
      </c>
      <c r="B350" s="267" t="s">
        <v>400</v>
      </c>
      <c r="C350" s="224"/>
      <c r="D350" s="224"/>
      <c r="E350" s="190">
        <f>SUM(E351:E352)</f>
        <v>0</v>
      </c>
      <c r="F350" s="272"/>
      <c r="G350" s="273"/>
    </row>
    <row r="351" s="200" customFormat="true" customHeight="true" spans="1:7">
      <c r="A351" s="223">
        <v>1012001</v>
      </c>
      <c r="B351" s="267" t="s">
        <v>401</v>
      </c>
      <c r="C351" s="224"/>
      <c r="D351" s="224"/>
      <c r="E351" s="190">
        <v>0</v>
      </c>
      <c r="F351" s="272"/>
      <c r="G351" s="273"/>
    </row>
    <row r="352" s="200" customFormat="true" customHeight="true" spans="1:7">
      <c r="A352" s="223">
        <v>1012020</v>
      </c>
      <c r="B352" s="267" t="s">
        <v>402</v>
      </c>
      <c r="C352" s="224"/>
      <c r="D352" s="224"/>
      <c r="E352" s="190">
        <v>0</v>
      </c>
      <c r="F352" s="272"/>
      <c r="G352" s="273"/>
    </row>
    <row r="353" s="200" customFormat="true" customHeight="true" spans="1:7">
      <c r="A353" s="223">
        <v>10121</v>
      </c>
      <c r="B353" s="267" t="s">
        <v>403</v>
      </c>
      <c r="C353" s="224"/>
      <c r="D353" s="224"/>
      <c r="E353" s="190">
        <f>E354+E355</f>
        <v>0</v>
      </c>
      <c r="F353" s="272"/>
      <c r="G353" s="273"/>
    </row>
    <row r="354" s="200" customFormat="true" customHeight="true" spans="1:7">
      <c r="A354" s="223">
        <v>1012101</v>
      </c>
      <c r="B354" s="267" t="s">
        <v>404</v>
      </c>
      <c r="C354" s="224"/>
      <c r="D354" s="224"/>
      <c r="E354" s="190">
        <v>0</v>
      </c>
      <c r="F354" s="272"/>
      <c r="G354" s="273"/>
    </row>
    <row r="355" s="200" customFormat="true" customHeight="true" spans="1:7">
      <c r="A355" s="223">
        <v>1012120</v>
      </c>
      <c r="B355" s="267" t="s">
        <v>405</v>
      </c>
      <c r="C355" s="224"/>
      <c r="D355" s="224"/>
      <c r="E355" s="190">
        <v>0</v>
      </c>
      <c r="F355" s="272"/>
      <c r="G355" s="273"/>
    </row>
    <row r="356" s="200" customFormat="true" customHeight="true" spans="1:7">
      <c r="A356" s="223">
        <v>10199</v>
      </c>
      <c r="B356" s="267" t="s">
        <v>406</v>
      </c>
      <c r="C356" s="224"/>
      <c r="D356" s="224"/>
      <c r="E356" s="190">
        <f>SUM(E357:E358)</f>
        <v>23</v>
      </c>
      <c r="F356" s="272"/>
      <c r="G356" s="273"/>
    </row>
    <row r="357" s="200" customFormat="true" customHeight="true" spans="1:7">
      <c r="A357" s="223">
        <v>1019901</v>
      </c>
      <c r="B357" s="267" t="s">
        <v>407</v>
      </c>
      <c r="C357" s="224"/>
      <c r="D357" s="224"/>
      <c r="E357" s="190">
        <v>6</v>
      </c>
      <c r="F357" s="272"/>
      <c r="G357" s="273"/>
    </row>
    <row r="358" s="200" customFormat="true" customHeight="true" spans="1:7">
      <c r="A358" s="223">
        <v>1019920</v>
      </c>
      <c r="B358" s="267" t="s">
        <v>408</v>
      </c>
      <c r="C358" s="224"/>
      <c r="D358" s="224"/>
      <c r="E358" s="190">
        <v>17</v>
      </c>
      <c r="F358" s="272"/>
      <c r="G358" s="273"/>
    </row>
    <row r="359" s="200" customFormat="true" customHeight="true" spans="1:7">
      <c r="A359" s="223">
        <v>103</v>
      </c>
      <c r="B359" s="267" t="s">
        <v>409</v>
      </c>
      <c r="C359" s="275">
        <f>SUM(C385,C581,C630,C682,C688)</f>
        <v>24800</v>
      </c>
      <c r="D359" s="275">
        <f>SUM(D385,D581,D630,D682,D688)</f>
        <v>24800</v>
      </c>
      <c r="E359" s="190">
        <f>SUM(E360,E385,E581,E611,E630,E679,E682,E688)</f>
        <v>24951</v>
      </c>
      <c r="F359" s="272">
        <f>E359/D359</f>
        <v>1.00608870967742</v>
      </c>
      <c r="G359" s="273"/>
    </row>
    <row r="360" s="200" customFormat="true" customHeight="true" spans="1:7">
      <c r="A360" s="223">
        <v>10302</v>
      </c>
      <c r="B360" s="267" t="s">
        <v>410</v>
      </c>
      <c r="C360" s="224"/>
      <c r="D360" s="224"/>
      <c r="E360" s="190">
        <f>SUM(E361,E368:E371,E374:E382)</f>
        <v>0</v>
      </c>
      <c r="F360" s="272"/>
      <c r="G360" s="273"/>
    </row>
    <row r="361" s="200" customFormat="true" customHeight="true" spans="1:7">
      <c r="A361" s="223">
        <v>1030203</v>
      </c>
      <c r="B361" s="267" t="s">
        <v>411</v>
      </c>
      <c r="C361" s="224"/>
      <c r="D361" s="224"/>
      <c r="E361" s="190">
        <f>SUM(E362:E367)</f>
        <v>0</v>
      </c>
      <c r="F361" s="272"/>
      <c r="G361" s="273"/>
    </row>
    <row r="362" s="200" customFormat="true" customHeight="true" spans="1:7">
      <c r="A362" s="223">
        <v>103020301</v>
      </c>
      <c r="B362" s="270" t="s">
        <v>412</v>
      </c>
      <c r="C362" s="223"/>
      <c r="D362" s="223"/>
      <c r="E362" s="190">
        <v>0</v>
      </c>
      <c r="F362" s="272"/>
      <c r="G362" s="273"/>
    </row>
    <row r="363" s="200" customFormat="true" customHeight="true" spans="1:7">
      <c r="A363" s="223">
        <v>103020302</v>
      </c>
      <c r="B363" s="270" t="s">
        <v>413</v>
      </c>
      <c r="C363" s="223"/>
      <c r="D363" s="223"/>
      <c r="E363" s="190">
        <v>0</v>
      </c>
      <c r="F363" s="272"/>
      <c r="G363" s="273"/>
    </row>
    <row r="364" s="200" customFormat="true" customHeight="true" spans="1:7">
      <c r="A364" s="223">
        <v>103020303</v>
      </c>
      <c r="B364" s="270" t="s">
        <v>414</v>
      </c>
      <c r="C364" s="223"/>
      <c r="D364" s="223"/>
      <c r="E364" s="190">
        <v>0</v>
      </c>
      <c r="F364" s="272"/>
      <c r="G364" s="273"/>
    </row>
    <row r="365" s="200" customFormat="true" customHeight="true" spans="1:7">
      <c r="A365" s="223">
        <v>103020304</v>
      </c>
      <c r="B365" s="270" t="s">
        <v>415</v>
      </c>
      <c r="C365" s="223"/>
      <c r="D365" s="223"/>
      <c r="E365" s="190">
        <v>0</v>
      </c>
      <c r="F365" s="272"/>
      <c r="G365" s="273"/>
    </row>
    <row r="366" s="200" customFormat="true" customHeight="true" spans="1:7">
      <c r="A366" s="223">
        <v>103020305</v>
      </c>
      <c r="B366" s="270" t="s">
        <v>416</v>
      </c>
      <c r="C366" s="223"/>
      <c r="D366" s="223"/>
      <c r="E366" s="190">
        <v>0</v>
      </c>
      <c r="F366" s="272"/>
      <c r="G366" s="273"/>
    </row>
    <row r="367" s="200" customFormat="true" customHeight="true" spans="1:7">
      <c r="A367" s="223">
        <v>103020399</v>
      </c>
      <c r="B367" s="270" t="s">
        <v>417</v>
      </c>
      <c r="C367" s="223"/>
      <c r="D367" s="223"/>
      <c r="E367" s="190">
        <v>0</v>
      </c>
      <c r="F367" s="272"/>
      <c r="G367" s="273"/>
    </row>
    <row r="368" s="200" customFormat="true" customHeight="true" spans="1:7">
      <c r="A368" s="223">
        <v>1030205</v>
      </c>
      <c r="B368" s="267" t="s">
        <v>418</v>
      </c>
      <c r="C368" s="224"/>
      <c r="D368" s="224"/>
      <c r="E368" s="190">
        <v>0</v>
      </c>
      <c r="F368" s="272"/>
      <c r="G368" s="273"/>
    </row>
    <row r="369" s="200" customFormat="true" customHeight="true" spans="1:7">
      <c r="A369" s="223">
        <v>1030210</v>
      </c>
      <c r="B369" s="267" t="s">
        <v>419</v>
      </c>
      <c r="C369" s="224"/>
      <c r="D369" s="224"/>
      <c r="E369" s="190">
        <v>0</v>
      </c>
      <c r="F369" s="272"/>
      <c r="G369" s="273"/>
    </row>
    <row r="370" s="200" customFormat="true" customHeight="true" spans="1:7">
      <c r="A370" s="223">
        <v>1030212</v>
      </c>
      <c r="B370" s="267" t="s">
        <v>420</v>
      </c>
      <c r="C370" s="224"/>
      <c r="D370" s="224"/>
      <c r="E370" s="190">
        <v>0</v>
      </c>
      <c r="F370" s="272"/>
      <c r="G370" s="273"/>
    </row>
    <row r="371" s="200" customFormat="true" customHeight="true" spans="1:7">
      <c r="A371" s="223">
        <v>1030216</v>
      </c>
      <c r="B371" s="267" t="s">
        <v>421</v>
      </c>
      <c r="C371" s="224"/>
      <c r="D371" s="224"/>
      <c r="E371" s="190">
        <f>SUM(E372:E373)</f>
        <v>0</v>
      </c>
      <c r="F371" s="272"/>
      <c r="G371" s="273"/>
    </row>
    <row r="372" s="200" customFormat="true" customHeight="true" spans="1:7">
      <c r="A372" s="223">
        <v>103021601</v>
      </c>
      <c r="B372" s="270" t="s">
        <v>422</v>
      </c>
      <c r="C372" s="223"/>
      <c r="D372" s="223"/>
      <c r="E372" s="190">
        <v>0</v>
      </c>
      <c r="F372" s="272"/>
      <c r="G372" s="273"/>
    </row>
    <row r="373" s="200" customFormat="true" customHeight="true" spans="1:7">
      <c r="A373" s="223">
        <v>103021699</v>
      </c>
      <c r="B373" s="270" t="s">
        <v>423</v>
      </c>
      <c r="C373" s="223"/>
      <c r="D373" s="223"/>
      <c r="E373" s="190">
        <v>0</v>
      </c>
      <c r="F373" s="272"/>
      <c r="G373" s="273"/>
    </row>
    <row r="374" s="200" customFormat="true" customHeight="true" spans="1:7">
      <c r="A374" s="223">
        <v>1030217</v>
      </c>
      <c r="B374" s="267" t="s">
        <v>424</v>
      </c>
      <c r="C374" s="224"/>
      <c r="D374" s="224"/>
      <c r="E374" s="190">
        <v>0</v>
      </c>
      <c r="F374" s="272"/>
      <c r="G374" s="273"/>
    </row>
    <row r="375" s="200" customFormat="true" customHeight="true" spans="1:7">
      <c r="A375" s="223">
        <v>1030218</v>
      </c>
      <c r="B375" s="267" t="s">
        <v>425</v>
      </c>
      <c r="C375" s="224"/>
      <c r="D375" s="224"/>
      <c r="E375" s="190">
        <v>0</v>
      </c>
      <c r="F375" s="272"/>
      <c r="G375" s="273"/>
    </row>
    <row r="376" s="200" customFormat="true" customHeight="true" spans="1:7">
      <c r="A376" s="223">
        <v>1030219</v>
      </c>
      <c r="B376" s="267" t="s">
        <v>426</v>
      </c>
      <c r="C376" s="224"/>
      <c r="D376" s="224"/>
      <c r="E376" s="190">
        <v>0</v>
      </c>
      <c r="F376" s="272"/>
      <c r="G376" s="273"/>
    </row>
    <row r="377" s="200" customFormat="true" customHeight="true" spans="1:7">
      <c r="A377" s="223">
        <v>1030220</v>
      </c>
      <c r="B377" s="267" t="s">
        <v>427</v>
      </c>
      <c r="C377" s="224"/>
      <c r="D377" s="224"/>
      <c r="E377" s="190">
        <v>0</v>
      </c>
      <c r="F377" s="272"/>
      <c r="G377" s="273"/>
    </row>
    <row r="378" s="200" customFormat="true" customHeight="true" spans="1:7">
      <c r="A378" s="223">
        <v>1030222</v>
      </c>
      <c r="B378" s="267" t="s">
        <v>428</v>
      </c>
      <c r="C378" s="224"/>
      <c r="D378" s="224"/>
      <c r="E378" s="190">
        <v>0</v>
      </c>
      <c r="F378" s="272"/>
      <c r="G378" s="273"/>
    </row>
    <row r="379" s="200" customFormat="true" customHeight="true" spans="1:7">
      <c r="A379" s="223">
        <v>1030223</v>
      </c>
      <c r="B379" s="267" t="s">
        <v>429</v>
      </c>
      <c r="C379" s="224"/>
      <c r="D379" s="224"/>
      <c r="E379" s="190">
        <v>0</v>
      </c>
      <c r="F379" s="272"/>
      <c r="G379" s="273"/>
    </row>
    <row r="380" s="200" customFormat="true" customHeight="true" spans="1:7">
      <c r="A380" s="223">
        <v>1030224</v>
      </c>
      <c r="B380" s="267" t="s">
        <v>430</v>
      </c>
      <c r="C380" s="224"/>
      <c r="D380" s="224"/>
      <c r="E380" s="190">
        <v>0</v>
      </c>
      <c r="F380" s="272"/>
      <c r="G380" s="273"/>
    </row>
    <row r="381" s="200" customFormat="true" customHeight="true" spans="1:7">
      <c r="A381" s="223">
        <v>1030225</v>
      </c>
      <c r="B381" s="267" t="s">
        <v>431</v>
      </c>
      <c r="C381" s="224"/>
      <c r="D381" s="224"/>
      <c r="E381" s="190">
        <v>0</v>
      </c>
      <c r="F381" s="272"/>
      <c r="G381" s="273"/>
    </row>
    <row r="382" s="200" customFormat="true" customHeight="true" spans="1:7">
      <c r="A382" s="223">
        <v>1030299</v>
      </c>
      <c r="B382" s="267" t="s">
        <v>432</v>
      </c>
      <c r="C382" s="224"/>
      <c r="D382" s="224"/>
      <c r="E382" s="190">
        <f>E383+E384</f>
        <v>0</v>
      </c>
      <c r="F382" s="272"/>
      <c r="G382" s="273"/>
    </row>
    <row r="383" s="200" customFormat="true" customHeight="true" spans="1:7">
      <c r="A383" s="223">
        <v>103029901</v>
      </c>
      <c r="B383" s="270" t="s">
        <v>433</v>
      </c>
      <c r="C383" s="223"/>
      <c r="D383" s="223"/>
      <c r="E383" s="190">
        <v>0</v>
      </c>
      <c r="F383" s="272"/>
      <c r="G383" s="273"/>
    </row>
    <row r="384" s="200" customFormat="true" customHeight="true" spans="1:7">
      <c r="A384" s="223">
        <v>103029999</v>
      </c>
      <c r="B384" s="270" t="s">
        <v>434</v>
      </c>
      <c r="C384" s="223"/>
      <c r="D384" s="223"/>
      <c r="E384" s="190">
        <v>0</v>
      </c>
      <c r="F384" s="272"/>
      <c r="G384" s="273"/>
    </row>
    <row r="385" s="200" customFormat="true" ht="24" spans="1:7">
      <c r="A385" s="223">
        <v>10304</v>
      </c>
      <c r="B385" s="267" t="s">
        <v>42</v>
      </c>
      <c r="C385" s="274">
        <v>300</v>
      </c>
      <c r="D385" s="274">
        <v>300</v>
      </c>
      <c r="E385" s="190">
        <f>E386+E403+E407+E410+E415+E417+E420+E422+E424+E427+E430+E433+E435+E446+E449+E451+E453+E455+E457+E460+E465+E468+E473+E477+E479+E482+E488+E494+E500+E504+E507+E514+E519+E526+E529+E533+E542+E546+E550+E554+E559+E564+E567+E569+E571+E573+E576+E579</f>
        <v>700</v>
      </c>
      <c r="F385" s="272">
        <f>E385/D385</f>
        <v>2.33333333333333</v>
      </c>
      <c r="G385" s="273" t="s">
        <v>435</v>
      </c>
    </row>
    <row r="386" s="200" customFormat="true" customHeight="true" spans="1:7">
      <c r="A386" s="223">
        <v>1030401</v>
      </c>
      <c r="B386" s="267" t="s">
        <v>436</v>
      </c>
      <c r="C386" s="224"/>
      <c r="D386" s="224"/>
      <c r="E386" s="190">
        <f>SUM(E387:E402)</f>
        <v>74</v>
      </c>
      <c r="F386" s="272"/>
      <c r="G386" s="273"/>
    </row>
    <row r="387" s="200" customFormat="true" customHeight="true" spans="1:7">
      <c r="A387" s="223">
        <v>103040101</v>
      </c>
      <c r="B387" s="270" t="s">
        <v>437</v>
      </c>
      <c r="C387" s="223"/>
      <c r="D387" s="223"/>
      <c r="E387" s="190">
        <v>0</v>
      </c>
      <c r="F387" s="272"/>
      <c r="G387" s="273"/>
    </row>
    <row r="388" s="200" customFormat="true" customHeight="true" spans="1:7">
      <c r="A388" s="223">
        <v>103040102</v>
      </c>
      <c r="B388" s="270" t="s">
        <v>438</v>
      </c>
      <c r="C388" s="223"/>
      <c r="D388" s="223"/>
      <c r="E388" s="190">
        <v>0</v>
      </c>
      <c r="F388" s="272"/>
      <c r="G388" s="273"/>
    </row>
    <row r="389" s="200" customFormat="true" customHeight="true" spans="1:7">
      <c r="A389" s="223">
        <v>103040103</v>
      </c>
      <c r="B389" s="270" t="s">
        <v>439</v>
      </c>
      <c r="C389" s="223"/>
      <c r="D389" s="223"/>
      <c r="E389" s="190">
        <v>74</v>
      </c>
      <c r="F389" s="272"/>
      <c r="G389" s="273"/>
    </row>
    <row r="390" s="200" customFormat="true" customHeight="true" spans="1:7">
      <c r="A390" s="223">
        <v>103040104</v>
      </c>
      <c r="B390" s="270" t="s">
        <v>440</v>
      </c>
      <c r="C390" s="223"/>
      <c r="D390" s="223"/>
      <c r="E390" s="190">
        <v>0</v>
      </c>
      <c r="F390" s="272"/>
      <c r="G390" s="273"/>
    </row>
    <row r="391" s="200" customFormat="true" customHeight="true" spans="1:7">
      <c r="A391" s="223">
        <v>103040109</v>
      </c>
      <c r="B391" s="270" t="s">
        <v>441</v>
      </c>
      <c r="C391" s="223"/>
      <c r="D391" s="223"/>
      <c r="E391" s="190">
        <v>0</v>
      </c>
      <c r="F391" s="272"/>
      <c r="G391" s="273"/>
    </row>
    <row r="392" s="200" customFormat="true" customHeight="true" spans="1:7">
      <c r="A392" s="223">
        <v>103040110</v>
      </c>
      <c r="B392" s="270" t="s">
        <v>442</v>
      </c>
      <c r="C392" s="223"/>
      <c r="D392" s="223"/>
      <c r="E392" s="190">
        <v>0</v>
      </c>
      <c r="F392" s="272"/>
      <c r="G392" s="273"/>
    </row>
    <row r="393" s="200" customFormat="true" customHeight="true" spans="1:7">
      <c r="A393" s="223">
        <v>103040111</v>
      </c>
      <c r="B393" s="270" t="s">
        <v>443</v>
      </c>
      <c r="C393" s="223"/>
      <c r="D393" s="223"/>
      <c r="E393" s="190">
        <v>0</v>
      </c>
      <c r="F393" s="272"/>
      <c r="G393" s="273"/>
    </row>
    <row r="394" s="200" customFormat="true" customHeight="true" spans="1:7">
      <c r="A394" s="223">
        <v>103040112</v>
      </c>
      <c r="B394" s="270" t="s">
        <v>444</v>
      </c>
      <c r="C394" s="223"/>
      <c r="D394" s="223"/>
      <c r="E394" s="190">
        <v>0</v>
      </c>
      <c r="F394" s="272"/>
      <c r="G394" s="273"/>
    </row>
    <row r="395" s="200" customFormat="true" customHeight="true" spans="1:7">
      <c r="A395" s="223">
        <v>103040113</v>
      </c>
      <c r="B395" s="270" t="s">
        <v>445</v>
      </c>
      <c r="C395" s="223"/>
      <c r="D395" s="223"/>
      <c r="E395" s="190">
        <v>0</v>
      </c>
      <c r="F395" s="272"/>
      <c r="G395" s="273"/>
    </row>
    <row r="396" s="200" customFormat="true" customHeight="true" spans="1:7">
      <c r="A396" s="223">
        <v>103040116</v>
      </c>
      <c r="B396" s="270" t="s">
        <v>446</v>
      </c>
      <c r="C396" s="223"/>
      <c r="D396" s="223"/>
      <c r="E396" s="190">
        <v>0</v>
      </c>
      <c r="F396" s="272"/>
      <c r="G396" s="273"/>
    </row>
    <row r="397" s="200" customFormat="true" customHeight="true" spans="1:7">
      <c r="A397" s="223">
        <v>103040117</v>
      </c>
      <c r="B397" s="270" t="s">
        <v>447</v>
      </c>
      <c r="C397" s="223"/>
      <c r="D397" s="223"/>
      <c r="E397" s="190">
        <v>0</v>
      </c>
      <c r="F397" s="272"/>
      <c r="G397" s="273"/>
    </row>
    <row r="398" s="200" customFormat="true" customHeight="true" spans="1:7">
      <c r="A398" s="223">
        <v>103040120</v>
      </c>
      <c r="B398" s="270" t="s">
        <v>448</v>
      </c>
      <c r="C398" s="223"/>
      <c r="D398" s="223"/>
      <c r="E398" s="190">
        <v>0</v>
      </c>
      <c r="F398" s="272"/>
      <c r="G398" s="273"/>
    </row>
    <row r="399" s="200" customFormat="true" customHeight="true" spans="1:7">
      <c r="A399" s="223">
        <v>103040121</v>
      </c>
      <c r="B399" s="270" t="s">
        <v>449</v>
      </c>
      <c r="C399" s="223"/>
      <c r="D399" s="223"/>
      <c r="E399" s="190">
        <v>0</v>
      </c>
      <c r="F399" s="272"/>
      <c r="G399" s="273"/>
    </row>
    <row r="400" s="200" customFormat="true" customHeight="true" spans="1:7">
      <c r="A400" s="223">
        <v>103040122</v>
      </c>
      <c r="B400" s="270" t="s">
        <v>450</v>
      </c>
      <c r="C400" s="223"/>
      <c r="D400" s="223"/>
      <c r="E400" s="190">
        <v>0</v>
      </c>
      <c r="F400" s="272"/>
      <c r="G400" s="273"/>
    </row>
    <row r="401" s="200" customFormat="true" customHeight="true" spans="1:7">
      <c r="A401" s="223">
        <v>103040123</v>
      </c>
      <c r="B401" s="270" t="s">
        <v>451</v>
      </c>
      <c r="C401" s="223"/>
      <c r="D401" s="223"/>
      <c r="E401" s="190">
        <v>0</v>
      </c>
      <c r="F401" s="272"/>
      <c r="G401" s="273"/>
    </row>
    <row r="402" s="200" customFormat="true" customHeight="true" spans="1:7">
      <c r="A402" s="223">
        <v>103040150</v>
      </c>
      <c r="B402" s="270" t="s">
        <v>452</v>
      </c>
      <c r="C402" s="223"/>
      <c r="D402" s="223"/>
      <c r="E402" s="190">
        <v>0</v>
      </c>
      <c r="F402" s="272"/>
      <c r="G402" s="273"/>
    </row>
    <row r="403" s="200" customFormat="true" customHeight="true" spans="1:7">
      <c r="A403" s="223">
        <v>1030402</v>
      </c>
      <c r="B403" s="267" t="s">
        <v>453</v>
      </c>
      <c r="C403" s="224"/>
      <c r="D403" s="224"/>
      <c r="E403" s="190">
        <f>SUM(E404:E406)</f>
        <v>0</v>
      </c>
      <c r="F403" s="272"/>
      <c r="G403" s="273"/>
    </row>
    <row r="404" s="200" customFormat="true" customHeight="true" spans="1:7">
      <c r="A404" s="223">
        <v>103040201</v>
      </c>
      <c r="B404" s="270" t="s">
        <v>454</v>
      </c>
      <c r="C404" s="223"/>
      <c r="D404" s="223"/>
      <c r="E404" s="190">
        <v>0</v>
      </c>
      <c r="F404" s="272"/>
      <c r="G404" s="273"/>
    </row>
    <row r="405" s="200" customFormat="true" customHeight="true" spans="1:7">
      <c r="A405" s="223">
        <v>103040202</v>
      </c>
      <c r="B405" s="270" t="s">
        <v>455</v>
      </c>
      <c r="C405" s="223"/>
      <c r="D405" s="223"/>
      <c r="E405" s="190">
        <v>0</v>
      </c>
      <c r="F405" s="272"/>
      <c r="G405" s="273"/>
    </row>
    <row r="406" s="200" customFormat="true" customHeight="true" spans="1:7">
      <c r="A406" s="223">
        <v>103040250</v>
      </c>
      <c r="B406" s="270" t="s">
        <v>456</v>
      </c>
      <c r="C406" s="223"/>
      <c r="D406" s="223"/>
      <c r="E406" s="190">
        <v>0</v>
      </c>
      <c r="F406" s="272"/>
      <c r="G406" s="273"/>
    </row>
    <row r="407" s="200" customFormat="true" customHeight="true" spans="1:7">
      <c r="A407" s="223">
        <v>1030403</v>
      </c>
      <c r="B407" s="267" t="s">
        <v>457</v>
      </c>
      <c r="C407" s="224"/>
      <c r="D407" s="224"/>
      <c r="E407" s="190">
        <f>SUM(E408:E409)</f>
        <v>0</v>
      </c>
      <c r="F407" s="272"/>
      <c r="G407" s="273"/>
    </row>
    <row r="408" s="200" customFormat="true" customHeight="true" spans="1:7">
      <c r="A408" s="223">
        <v>103040305</v>
      </c>
      <c r="B408" s="270" t="s">
        <v>458</v>
      </c>
      <c r="C408" s="223"/>
      <c r="D408" s="223"/>
      <c r="E408" s="190">
        <v>0</v>
      </c>
      <c r="F408" s="272"/>
      <c r="G408" s="273"/>
    </row>
    <row r="409" s="200" customFormat="true" customHeight="true" spans="1:7">
      <c r="A409" s="223">
        <v>103040350</v>
      </c>
      <c r="B409" s="270" t="s">
        <v>459</v>
      </c>
      <c r="C409" s="223"/>
      <c r="D409" s="223"/>
      <c r="E409" s="190">
        <v>0</v>
      </c>
      <c r="F409" s="272"/>
      <c r="G409" s="273"/>
    </row>
    <row r="410" s="200" customFormat="true" customHeight="true" spans="1:7">
      <c r="A410" s="223">
        <v>1030404</v>
      </c>
      <c r="B410" s="267" t="s">
        <v>460</v>
      </c>
      <c r="C410" s="224"/>
      <c r="D410" s="224"/>
      <c r="E410" s="190">
        <f>SUM(E411:E414)</f>
        <v>0</v>
      </c>
      <c r="F410" s="272"/>
      <c r="G410" s="273"/>
    </row>
    <row r="411" s="200" customFormat="true" customHeight="true" spans="1:7">
      <c r="A411" s="223">
        <v>103040402</v>
      </c>
      <c r="B411" s="270" t="s">
        <v>461</v>
      </c>
      <c r="C411" s="223"/>
      <c r="D411" s="223"/>
      <c r="E411" s="190">
        <v>0</v>
      </c>
      <c r="F411" s="272"/>
      <c r="G411" s="273"/>
    </row>
    <row r="412" s="200" customFormat="true" customHeight="true" spans="1:7">
      <c r="A412" s="223">
        <v>103040403</v>
      </c>
      <c r="B412" s="270" t="s">
        <v>462</v>
      </c>
      <c r="C412" s="223"/>
      <c r="D412" s="223"/>
      <c r="E412" s="190">
        <v>0</v>
      </c>
      <c r="F412" s="272"/>
      <c r="G412" s="273"/>
    </row>
    <row r="413" s="200" customFormat="true" customHeight="true" spans="1:7">
      <c r="A413" s="223">
        <v>103040404</v>
      </c>
      <c r="B413" s="270" t="s">
        <v>463</v>
      </c>
      <c r="C413" s="223"/>
      <c r="D413" s="223"/>
      <c r="E413" s="190">
        <v>0</v>
      </c>
      <c r="F413" s="272"/>
      <c r="G413" s="273"/>
    </row>
    <row r="414" s="200" customFormat="true" customHeight="true" spans="1:7">
      <c r="A414" s="223">
        <v>103040450</v>
      </c>
      <c r="B414" s="270" t="s">
        <v>464</v>
      </c>
      <c r="C414" s="223"/>
      <c r="D414" s="223"/>
      <c r="E414" s="190">
        <v>0</v>
      </c>
      <c r="F414" s="272"/>
      <c r="G414" s="273"/>
    </row>
    <row r="415" s="200" customFormat="true" customHeight="true" spans="1:7">
      <c r="A415" s="223">
        <v>1030406</v>
      </c>
      <c r="B415" s="267" t="s">
        <v>465</v>
      </c>
      <c r="C415" s="224"/>
      <c r="D415" s="224"/>
      <c r="E415" s="190">
        <f>E416</f>
        <v>0</v>
      </c>
      <c r="F415" s="272"/>
      <c r="G415" s="273"/>
    </row>
    <row r="416" s="200" customFormat="true" customHeight="true" spans="1:7">
      <c r="A416" s="223">
        <v>103040650</v>
      </c>
      <c r="B416" s="270" t="s">
        <v>466</v>
      </c>
      <c r="C416" s="223"/>
      <c r="D416" s="223"/>
      <c r="E416" s="190">
        <v>0</v>
      </c>
      <c r="F416" s="272"/>
      <c r="G416" s="273"/>
    </row>
    <row r="417" s="200" customFormat="true" customHeight="true" spans="1:7">
      <c r="A417" s="223">
        <v>1030407</v>
      </c>
      <c r="B417" s="267" t="s">
        <v>467</v>
      </c>
      <c r="C417" s="224"/>
      <c r="D417" s="224"/>
      <c r="E417" s="190">
        <f>SUM(E418:E419)</f>
        <v>0</v>
      </c>
      <c r="F417" s="272"/>
      <c r="G417" s="273"/>
    </row>
    <row r="418" s="200" customFormat="true" customHeight="true" spans="1:7">
      <c r="A418" s="223">
        <v>103040702</v>
      </c>
      <c r="B418" s="270" t="s">
        <v>468</v>
      </c>
      <c r="C418" s="223"/>
      <c r="D418" s="223"/>
      <c r="E418" s="190">
        <v>0</v>
      </c>
      <c r="F418" s="272"/>
      <c r="G418" s="273"/>
    </row>
    <row r="419" s="200" customFormat="true" customHeight="true" spans="1:7">
      <c r="A419" s="223">
        <v>103040750</v>
      </c>
      <c r="B419" s="270" t="s">
        <v>469</v>
      </c>
      <c r="C419" s="223"/>
      <c r="D419" s="223"/>
      <c r="E419" s="190">
        <v>0</v>
      </c>
      <c r="F419" s="272"/>
      <c r="G419" s="273"/>
    </row>
    <row r="420" s="200" customFormat="true" customHeight="true" spans="1:7">
      <c r="A420" s="223">
        <v>1030408</v>
      </c>
      <c r="B420" s="267" t="s">
        <v>470</v>
      </c>
      <c r="C420" s="224"/>
      <c r="D420" s="224"/>
      <c r="E420" s="190">
        <f>E421</f>
        <v>0</v>
      </c>
      <c r="F420" s="272"/>
      <c r="G420" s="273"/>
    </row>
    <row r="421" s="200" customFormat="true" customHeight="true" spans="1:7">
      <c r="A421" s="223">
        <v>103040850</v>
      </c>
      <c r="B421" s="270" t="s">
        <v>471</v>
      </c>
      <c r="C421" s="223"/>
      <c r="D421" s="223"/>
      <c r="E421" s="190">
        <v>0</v>
      </c>
      <c r="F421" s="272"/>
      <c r="G421" s="273"/>
    </row>
    <row r="422" s="200" customFormat="true" customHeight="true" spans="1:7">
      <c r="A422" s="223">
        <v>1030409</v>
      </c>
      <c r="B422" s="267" t="s">
        <v>472</v>
      </c>
      <c r="C422" s="224"/>
      <c r="D422" s="224"/>
      <c r="E422" s="190">
        <f>E423</f>
        <v>0</v>
      </c>
      <c r="F422" s="272"/>
      <c r="G422" s="273"/>
    </row>
    <row r="423" s="200" customFormat="true" customHeight="true" spans="1:7">
      <c r="A423" s="223">
        <v>103040950</v>
      </c>
      <c r="B423" s="270" t="s">
        <v>473</v>
      </c>
      <c r="C423" s="223"/>
      <c r="D423" s="223"/>
      <c r="E423" s="190">
        <v>0</v>
      </c>
      <c r="F423" s="272"/>
      <c r="G423" s="273"/>
    </row>
    <row r="424" s="200" customFormat="true" customHeight="true" spans="1:7">
      <c r="A424" s="223">
        <v>1030410</v>
      </c>
      <c r="B424" s="267" t="s">
        <v>474</v>
      </c>
      <c r="C424" s="224"/>
      <c r="D424" s="224"/>
      <c r="E424" s="190">
        <f>SUM(E425:E426)</f>
        <v>0</v>
      </c>
      <c r="F424" s="272"/>
      <c r="G424" s="273"/>
    </row>
    <row r="425" s="200" customFormat="true" customHeight="true" spans="1:7">
      <c r="A425" s="223">
        <v>103041001</v>
      </c>
      <c r="B425" s="270" t="s">
        <v>468</v>
      </c>
      <c r="C425" s="223"/>
      <c r="D425" s="223"/>
      <c r="E425" s="190">
        <v>0</v>
      </c>
      <c r="F425" s="272"/>
      <c r="G425" s="273"/>
    </row>
    <row r="426" s="200" customFormat="true" customHeight="true" spans="1:7">
      <c r="A426" s="223">
        <v>103041050</v>
      </c>
      <c r="B426" s="270" t="s">
        <v>475</v>
      </c>
      <c r="C426" s="223"/>
      <c r="D426" s="223"/>
      <c r="E426" s="190">
        <v>0</v>
      </c>
      <c r="F426" s="272"/>
      <c r="G426" s="273"/>
    </row>
    <row r="427" s="200" customFormat="true" customHeight="true" spans="1:7">
      <c r="A427" s="223">
        <v>1030413</v>
      </c>
      <c r="B427" s="267" t="s">
        <v>476</v>
      </c>
      <c r="C427" s="224"/>
      <c r="D427" s="224"/>
      <c r="E427" s="190">
        <f>SUM(E428:E429)</f>
        <v>0</v>
      </c>
      <c r="F427" s="272"/>
      <c r="G427" s="273"/>
    </row>
    <row r="428" s="200" customFormat="true" customHeight="true" spans="1:7">
      <c r="A428" s="223">
        <v>103041303</v>
      </c>
      <c r="B428" s="270" t="s">
        <v>477</v>
      </c>
      <c r="C428" s="223"/>
      <c r="D428" s="223"/>
      <c r="E428" s="190">
        <v>0</v>
      </c>
      <c r="F428" s="272"/>
      <c r="G428" s="273"/>
    </row>
    <row r="429" s="200" customFormat="true" customHeight="true" spans="1:7">
      <c r="A429" s="223">
        <v>103041350</v>
      </c>
      <c r="B429" s="270" t="s">
        <v>478</v>
      </c>
      <c r="C429" s="223"/>
      <c r="D429" s="223"/>
      <c r="E429" s="190">
        <v>0</v>
      </c>
      <c r="F429" s="272"/>
      <c r="G429" s="273"/>
    </row>
    <row r="430" s="200" customFormat="true" customHeight="true" spans="1:7">
      <c r="A430" s="223">
        <v>1030414</v>
      </c>
      <c r="B430" s="267" t="s">
        <v>479</v>
      </c>
      <c r="C430" s="224"/>
      <c r="D430" s="224"/>
      <c r="E430" s="190">
        <f>SUM(E431:E432)</f>
        <v>0</v>
      </c>
      <c r="F430" s="272"/>
      <c r="G430" s="273"/>
    </row>
    <row r="431" s="200" customFormat="true" customHeight="true" spans="1:7">
      <c r="A431" s="223">
        <v>103041403</v>
      </c>
      <c r="B431" s="270" t="s">
        <v>480</v>
      </c>
      <c r="C431" s="223"/>
      <c r="D431" s="223"/>
      <c r="E431" s="190">
        <v>0</v>
      </c>
      <c r="F431" s="272"/>
      <c r="G431" s="273"/>
    </row>
    <row r="432" s="200" customFormat="true" customHeight="true" spans="1:7">
      <c r="A432" s="223">
        <v>103041450</v>
      </c>
      <c r="B432" s="270" t="s">
        <v>481</v>
      </c>
      <c r="C432" s="223"/>
      <c r="D432" s="223"/>
      <c r="E432" s="190">
        <v>0</v>
      </c>
      <c r="F432" s="272"/>
      <c r="G432" s="273"/>
    </row>
    <row r="433" s="200" customFormat="true" customHeight="true" spans="1:7">
      <c r="A433" s="223">
        <v>1030415</v>
      </c>
      <c r="B433" s="267" t="s">
        <v>482</v>
      </c>
      <c r="C433" s="224"/>
      <c r="D433" s="224"/>
      <c r="E433" s="190">
        <f>E434</f>
        <v>0</v>
      </c>
      <c r="F433" s="272"/>
      <c r="G433" s="273"/>
    </row>
    <row r="434" s="200" customFormat="true" customHeight="true" spans="1:7">
      <c r="A434" s="223">
        <v>103041550</v>
      </c>
      <c r="B434" s="270" t="s">
        <v>483</v>
      </c>
      <c r="C434" s="223"/>
      <c r="D434" s="223"/>
      <c r="E434" s="190">
        <v>0</v>
      </c>
      <c r="F434" s="272"/>
      <c r="G434" s="273"/>
    </row>
    <row r="435" s="200" customFormat="true" customHeight="true" spans="1:7">
      <c r="A435" s="223">
        <v>1030416</v>
      </c>
      <c r="B435" s="267" t="s">
        <v>484</v>
      </c>
      <c r="C435" s="224"/>
      <c r="D435" s="224"/>
      <c r="E435" s="190">
        <f>SUM(E436:E445)</f>
        <v>0</v>
      </c>
      <c r="F435" s="272"/>
      <c r="G435" s="273"/>
    </row>
    <row r="436" s="200" customFormat="true" customHeight="true" spans="1:7">
      <c r="A436" s="223">
        <v>103041601</v>
      </c>
      <c r="B436" s="270" t="s">
        <v>485</v>
      </c>
      <c r="C436" s="223"/>
      <c r="D436" s="223"/>
      <c r="E436" s="190">
        <v>0</v>
      </c>
      <c r="F436" s="272"/>
      <c r="G436" s="273"/>
    </row>
    <row r="437" s="200" customFormat="true" customHeight="true" spans="1:7">
      <c r="A437" s="223">
        <v>103041602</v>
      </c>
      <c r="B437" s="270" t="s">
        <v>486</v>
      </c>
      <c r="C437" s="223"/>
      <c r="D437" s="223"/>
      <c r="E437" s="190">
        <v>0</v>
      </c>
      <c r="F437" s="272"/>
      <c r="G437" s="273"/>
    </row>
    <row r="438" s="200" customFormat="true" customHeight="true" spans="1:7">
      <c r="A438" s="223">
        <v>103041603</v>
      </c>
      <c r="B438" s="270" t="s">
        <v>487</v>
      </c>
      <c r="C438" s="223"/>
      <c r="D438" s="223"/>
      <c r="E438" s="190">
        <v>0</v>
      </c>
      <c r="F438" s="272"/>
      <c r="G438" s="273"/>
    </row>
    <row r="439" s="200" customFormat="true" customHeight="true" spans="1:7">
      <c r="A439" s="223">
        <v>103041604</v>
      </c>
      <c r="B439" s="270" t="s">
        <v>488</v>
      </c>
      <c r="C439" s="223"/>
      <c r="D439" s="223"/>
      <c r="E439" s="190">
        <v>0</v>
      </c>
      <c r="F439" s="272"/>
      <c r="G439" s="273"/>
    </row>
    <row r="440" s="200" customFormat="true" customHeight="true" spans="1:7">
      <c r="A440" s="223">
        <v>103041605</v>
      </c>
      <c r="B440" s="270" t="s">
        <v>489</v>
      </c>
      <c r="C440" s="223"/>
      <c r="D440" s="223"/>
      <c r="E440" s="190">
        <v>0</v>
      </c>
      <c r="F440" s="272"/>
      <c r="G440" s="273"/>
    </row>
    <row r="441" s="200" customFormat="true" customHeight="true" spans="1:7">
      <c r="A441" s="223">
        <v>103041607</v>
      </c>
      <c r="B441" s="270" t="s">
        <v>490</v>
      </c>
      <c r="C441" s="223"/>
      <c r="D441" s="223"/>
      <c r="E441" s="190">
        <v>0</v>
      </c>
      <c r="F441" s="272"/>
      <c r="G441" s="273"/>
    </row>
    <row r="442" s="200" customFormat="true" customHeight="true" spans="1:7">
      <c r="A442" s="223">
        <v>103041608</v>
      </c>
      <c r="B442" s="270" t="s">
        <v>468</v>
      </c>
      <c r="C442" s="223"/>
      <c r="D442" s="223"/>
      <c r="E442" s="190">
        <v>0</v>
      </c>
      <c r="F442" s="272"/>
      <c r="G442" s="273"/>
    </row>
    <row r="443" s="200" customFormat="true" customHeight="true" spans="1:7">
      <c r="A443" s="223">
        <v>103041616</v>
      </c>
      <c r="B443" s="270" t="s">
        <v>491</v>
      </c>
      <c r="C443" s="223"/>
      <c r="D443" s="223"/>
      <c r="E443" s="190">
        <v>0</v>
      </c>
      <c r="F443" s="272"/>
      <c r="G443" s="273"/>
    </row>
    <row r="444" s="200" customFormat="true" customHeight="true" spans="1:7">
      <c r="A444" s="223">
        <v>103041617</v>
      </c>
      <c r="B444" s="270" t="s">
        <v>492</v>
      </c>
      <c r="C444" s="223"/>
      <c r="D444" s="223"/>
      <c r="E444" s="190">
        <v>0</v>
      </c>
      <c r="F444" s="272"/>
      <c r="G444" s="273"/>
    </row>
    <row r="445" s="200" customFormat="true" customHeight="true" spans="1:7">
      <c r="A445" s="223">
        <v>103041650</v>
      </c>
      <c r="B445" s="270" t="s">
        <v>493</v>
      </c>
      <c r="C445" s="223"/>
      <c r="D445" s="223"/>
      <c r="E445" s="190">
        <v>0</v>
      </c>
      <c r="F445" s="272"/>
      <c r="G445" s="273"/>
    </row>
    <row r="446" s="200" customFormat="true" customHeight="true" spans="1:7">
      <c r="A446" s="223">
        <v>1030417</v>
      </c>
      <c r="B446" s="267" t="s">
        <v>494</v>
      </c>
      <c r="C446" s="224"/>
      <c r="D446" s="224"/>
      <c r="E446" s="190">
        <f>SUM(E447:E448)</f>
        <v>0</v>
      </c>
      <c r="F446" s="272"/>
      <c r="G446" s="273"/>
    </row>
    <row r="447" s="200" customFormat="true" customHeight="true" spans="1:7">
      <c r="A447" s="223">
        <v>103041704</v>
      </c>
      <c r="B447" s="270" t="s">
        <v>468</v>
      </c>
      <c r="C447" s="223"/>
      <c r="D447" s="223"/>
      <c r="E447" s="190">
        <v>0</v>
      </c>
      <c r="F447" s="272"/>
      <c r="G447" s="273"/>
    </row>
    <row r="448" s="200" customFormat="true" customHeight="true" spans="1:7">
      <c r="A448" s="223">
        <v>103041750</v>
      </c>
      <c r="B448" s="270" t="s">
        <v>495</v>
      </c>
      <c r="C448" s="223"/>
      <c r="D448" s="223"/>
      <c r="E448" s="190">
        <v>0</v>
      </c>
      <c r="F448" s="272"/>
      <c r="G448" s="273"/>
    </row>
    <row r="449" s="200" customFormat="true" customHeight="true" spans="1:7">
      <c r="A449" s="223">
        <v>1030418</v>
      </c>
      <c r="B449" s="267" t="s">
        <v>496</v>
      </c>
      <c r="C449" s="224"/>
      <c r="D449" s="224"/>
      <c r="E449" s="190">
        <f t="shared" ref="E449:E453" si="0">E450</f>
        <v>0</v>
      </c>
      <c r="F449" s="272"/>
      <c r="G449" s="273"/>
    </row>
    <row r="450" s="200" customFormat="true" customHeight="true" spans="1:7">
      <c r="A450" s="223">
        <v>103041850</v>
      </c>
      <c r="B450" s="270" t="s">
        <v>497</v>
      </c>
      <c r="C450" s="223"/>
      <c r="D450" s="223"/>
      <c r="E450" s="190">
        <v>0</v>
      </c>
      <c r="F450" s="272"/>
      <c r="G450" s="273"/>
    </row>
    <row r="451" s="200" customFormat="true" customHeight="true" spans="1:7">
      <c r="A451" s="223">
        <v>1030419</v>
      </c>
      <c r="B451" s="267" t="s">
        <v>498</v>
      </c>
      <c r="C451" s="224"/>
      <c r="D451" s="224"/>
      <c r="E451" s="190">
        <f t="shared" si="0"/>
        <v>0</v>
      </c>
      <c r="F451" s="272"/>
      <c r="G451" s="273"/>
    </row>
    <row r="452" s="200" customFormat="true" customHeight="true" spans="1:7">
      <c r="A452" s="223">
        <v>103041950</v>
      </c>
      <c r="B452" s="270" t="s">
        <v>499</v>
      </c>
      <c r="C452" s="223"/>
      <c r="D452" s="223"/>
      <c r="E452" s="190">
        <v>0</v>
      </c>
      <c r="F452" s="272"/>
      <c r="G452" s="273"/>
    </row>
    <row r="453" s="200" customFormat="true" customHeight="true" spans="1:7">
      <c r="A453" s="223">
        <v>1030420</v>
      </c>
      <c r="B453" s="267" t="s">
        <v>500</v>
      </c>
      <c r="C453" s="224"/>
      <c r="D453" s="224"/>
      <c r="E453" s="190">
        <f t="shared" si="0"/>
        <v>0</v>
      </c>
      <c r="F453" s="272"/>
      <c r="G453" s="273"/>
    </row>
    <row r="454" s="200" customFormat="true" customHeight="true" spans="1:7">
      <c r="A454" s="223">
        <v>103042050</v>
      </c>
      <c r="B454" s="270" t="s">
        <v>501</v>
      </c>
      <c r="C454" s="223"/>
      <c r="D454" s="223"/>
      <c r="E454" s="190">
        <v>0</v>
      </c>
      <c r="F454" s="272"/>
      <c r="G454" s="273"/>
    </row>
    <row r="455" s="200" customFormat="true" customHeight="true" spans="1:7">
      <c r="A455" s="223">
        <v>1030422</v>
      </c>
      <c r="B455" s="267" t="s">
        <v>502</v>
      </c>
      <c r="C455" s="224"/>
      <c r="D455" s="224"/>
      <c r="E455" s="190">
        <f>E456</f>
        <v>0</v>
      </c>
      <c r="F455" s="272"/>
      <c r="G455" s="273"/>
    </row>
    <row r="456" s="200" customFormat="true" customHeight="true" spans="1:7">
      <c r="A456" s="223">
        <v>103042250</v>
      </c>
      <c r="B456" s="270" t="s">
        <v>503</v>
      </c>
      <c r="C456" s="223"/>
      <c r="D456" s="223"/>
      <c r="E456" s="190">
        <v>0</v>
      </c>
      <c r="F456" s="272"/>
      <c r="G456" s="273"/>
    </row>
    <row r="457" s="200" customFormat="true" customHeight="true" spans="1:7">
      <c r="A457" s="223">
        <v>1030424</v>
      </c>
      <c r="B457" s="267" t="s">
        <v>504</v>
      </c>
      <c r="C457" s="224"/>
      <c r="D457" s="224"/>
      <c r="E457" s="190">
        <f>SUM(E458:E459)</f>
        <v>476</v>
      </c>
      <c r="F457" s="272"/>
      <c r="G457" s="273"/>
    </row>
    <row r="458" s="200" customFormat="true" customHeight="true" spans="1:7">
      <c r="A458" s="223">
        <v>103042401</v>
      </c>
      <c r="B458" s="270" t="s">
        <v>505</v>
      </c>
      <c r="C458" s="223"/>
      <c r="D458" s="223"/>
      <c r="E458" s="190">
        <v>476</v>
      </c>
      <c r="F458" s="272"/>
      <c r="G458" s="273"/>
    </row>
    <row r="459" s="200" customFormat="true" customHeight="true" spans="1:7">
      <c r="A459" s="223">
        <v>103042450</v>
      </c>
      <c r="B459" s="270" t="s">
        <v>506</v>
      </c>
      <c r="C459" s="223"/>
      <c r="D459" s="223"/>
      <c r="E459" s="190">
        <v>0</v>
      </c>
      <c r="F459" s="272"/>
      <c r="G459" s="273"/>
    </row>
    <row r="460" s="200" customFormat="true" customHeight="true" spans="1:7">
      <c r="A460" s="223">
        <v>1030425</v>
      </c>
      <c r="B460" s="267" t="s">
        <v>507</v>
      </c>
      <c r="C460" s="224"/>
      <c r="D460" s="224"/>
      <c r="E460" s="190">
        <f>SUM(E461:E464)</f>
        <v>0</v>
      </c>
      <c r="F460" s="272"/>
      <c r="G460" s="273"/>
    </row>
    <row r="461" s="200" customFormat="true" customHeight="true" spans="1:7">
      <c r="A461" s="223">
        <v>103042502</v>
      </c>
      <c r="B461" s="270" t="s">
        <v>508</v>
      </c>
      <c r="C461" s="223"/>
      <c r="D461" s="223"/>
      <c r="E461" s="190">
        <v>0</v>
      </c>
      <c r="F461" s="272"/>
      <c r="G461" s="273"/>
    </row>
    <row r="462" s="200" customFormat="true" customHeight="true" spans="1:7">
      <c r="A462" s="223">
        <v>103042507</v>
      </c>
      <c r="B462" s="270" t="s">
        <v>509</v>
      </c>
      <c r="C462" s="223"/>
      <c r="D462" s="223"/>
      <c r="E462" s="190">
        <v>0</v>
      </c>
      <c r="F462" s="272"/>
      <c r="G462" s="273"/>
    </row>
    <row r="463" s="200" customFormat="true" customHeight="true" spans="1:7">
      <c r="A463" s="223">
        <v>103042508</v>
      </c>
      <c r="B463" s="270" t="s">
        <v>510</v>
      </c>
      <c r="C463" s="223"/>
      <c r="D463" s="223"/>
      <c r="E463" s="190">
        <v>0</v>
      </c>
      <c r="F463" s="272"/>
      <c r="G463" s="273"/>
    </row>
    <row r="464" s="200" customFormat="true" customHeight="true" spans="1:7">
      <c r="A464" s="223">
        <v>103042550</v>
      </c>
      <c r="B464" s="270" t="s">
        <v>511</v>
      </c>
      <c r="C464" s="223"/>
      <c r="D464" s="223"/>
      <c r="E464" s="190">
        <v>0</v>
      </c>
      <c r="F464" s="272"/>
      <c r="G464" s="273"/>
    </row>
    <row r="465" s="200" customFormat="true" customHeight="true" spans="1:7">
      <c r="A465" s="223">
        <v>1030426</v>
      </c>
      <c r="B465" s="267" t="s">
        <v>512</v>
      </c>
      <c r="C465" s="224"/>
      <c r="D465" s="224"/>
      <c r="E465" s="190">
        <f>SUM(E466:E467)</f>
        <v>0</v>
      </c>
      <c r="F465" s="272"/>
      <c r="G465" s="273"/>
    </row>
    <row r="466" s="200" customFormat="true" customHeight="true" spans="1:7">
      <c r="A466" s="223">
        <v>103042604</v>
      </c>
      <c r="B466" s="270" t="s">
        <v>513</v>
      </c>
      <c r="C466" s="223"/>
      <c r="D466" s="223"/>
      <c r="E466" s="190">
        <v>0</v>
      </c>
      <c r="F466" s="272"/>
      <c r="G466" s="273"/>
    </row>
    <row r="467" s="200" customFormat="true" customHeight="true" spans="1:7">
      <c r="A467" s="223">
        <v>103042650</v>
      </c>
      <c r="B467" s="270" t="s">
        <v>514</v>
      </c>
      <c r="C467" s="223"/>
      <c r="D467" s="223"/>
      <c r="E467" s="190">
        <v>0</v>
      </c>
      <c r="F467" s="272"/>
      <c r="G467" s="273"/>
    </row>
    <row r="468" s="200" customFormat="true" customHeight="true" spans="1:7">
      <c r="A468" s="223">
        <v>1030427</v>
      </c>
      <c r="B468" s="267" t="s">
        <v>515</v>
      </c>
      <c r="C468" s="224"/>
      <c r="D468" s="224"/>
      <c r="E468" s="190">
        <f>SUM(E469:E472)</f>
        <v>0</v>
      </c>
      <c r="F468" s="272"/>
      <c r="G468" s="273"/>
    </row>
    <row r="469" s="200" customFormat="true" customHeight="true" spans="1:7">
      <c r="A469" s="223">
        <v>103042707</v>
      </c>
      <c r="B469" s="270" t="s">
        <v>516</v>
      </c>
      <c r="C469" s="223"/>
      <c r="D469" s="223"/>
      <c r="E469" s="190">
        <v>0</v>
      </c>
      <c r="F469" s="272"/>
      <c r="G469" s="273"/>
    </row>
    <row r="470" s="200" customFormat="true" customHeight="true" spans="1:7">
      <c r="A470" s="223">
        <v>103042750</v>
      </c>
      <c r="B470" s="270" t="s">
        <v>517</v>
      </c>
      <c r="C470" s="223"/>
      <c r="D470" s="223"/>
      <c r="E470" s="190">
        <v>0</v>
      </c>
      <c r="F470" s="272"/>
      <c r="G470" s="273"/>
    </row>
    <row r="471" s="200" customFormat="true" customHeight="true" spans="1:7">
      <c r="A471" s="223">
        <v>103042751</v>
      </c>
      <c r="B471" s="270" t="s">
        <v>518</v>
      </c>
      <c r="C471" s="223"/>
      <c r="D471" s="223"/>
      <c r="E471" s="190">
        <v>0</v>
      </c>
      <c r="F471" s="272"/>
      <c r="G471" s="273"/>
    </row>
    <row r="472" s="200" customFormat="true" customHeight="true" spans="1:7">
      <c r="A472" s="223">
        <v>103042752</v>
      </c>
      <c r="B472" s="270" t="s">
        <v>519</v>
      </c>
      <c r="C472" s="223"/>
      <c r="D472" s="223"/>
      <c r="E472" s="190">
        <v>0</v>
      </c>
      <c r="F472" s="272"/>
      <c r="G472" s="273"/>
    </row>
    <row r="473" s="200" customFormat="true" customHeight="true" spans="1:7">
      <c r="A473" s="223">
        <v>1030429</v>
      </c>
      <c r="B473" s="267" t="s">
        <v>520</v>
      </c>
      <c r="C473" s="224"/>
      <c r="D473" s="224"/>
      <c r="E473" s="190">
        <f>SUM(E474:E476)</f>
        <v>0</v>
      </c>
      <c r="F473" s="272"/>
      <c r="G473" s="273"/>
    </row>
    <row r="474" s="200" customFormat="true" customHeight="true" spans="1:7">
      <c r="A474" s="223">
        <v>103042907</v>
      </c>
      <c r="B474" s="270" t="s">
        <v>521</v>
      </c>
      <c r="C474" s="223"/>
      <c r="D474" s="223"/>
      <c r="E474" s="190">
        <v>0</v>
      </c>
      <c r="F474" s="272"/>
      <c r="G474" s="273"/>
    </row>
    <row r="475" s="200" customFormat="true" customHeight="true" spans="1:7">
      <c r="A475" s="223">
        <v>103042908</v>
      </c>
      <c r="B475" s="270" t="s">
        <v>522</v>
      </c>
      <c r="C475" s="223"/>
      <c r="D475" s="223"/>
      <c r="E475" s="190">
        <v>0</v>
      </c>
      <c r="F475" s="272"/>
      <c r="G475" s="273"/>
    </row>
    <row r="476" s="200" customFormat="true" customHeight="true" spans="1:7">
      <c r="A476" s="223">
        <v>103042950</v>
      </c>
      <c r="B476" s="270" t="s">
        <v>523</v>
      </c>
      <c r="C476" s="223"/>
      <c r="D476" s="223"/>
      <c r="E476" s="190">
        <v>0</v>
      </c>
      <c r="F476" s="272"/>
      <c r="G476" s="273"/>
    </row>
    <row r="477" s="200" customFormat="true" customHeight="true" spans="1:7">
      <c r="A477" s="223">
        <v>1030430</v>
      </c>
      <c r="B477" s="267" t="s">
        <v>524</v>
      </c>
      <c r="C477" s="224"/>
      <c r="D477" s="224"/>
      <c r="E477" s="190">
        <f>E478</f>
        <v>0</v>
      </c>
      <c r="F477" s="272"/>
      <c r="G477" s="273"/>
    </row>
    <row r="478" s="200" customFormat="true" customHeight="true" spans="1:7">
      <c r="A478" s="223">
        <v>103043050</v>
      </c>
      <c r="B478" s="270" t="s">
        <v>525</v>
      </c>
      <c r="C478" s="223"/>
      <c r="D478" s="223"/>
      <c r="E478" s="190">
        <v>0</v>
      </c>
      <c r="F478" s="272"/>
      <c r="G478" s="273"/>
    </row>
    <row r="479" s="200" customFormat="true" customHeight="true" spans="1:7">
      <c r="A479" s="223">
        <v>1030431</v>
      </c>
      <c r="B479" s="267" t="s">
        <v>526</v>
      </c>
      <c r="C479" s="224"/>
      <c r="D479" s="224"/>
      <c r="E479" s="190">
        <f>SUM(E480:E481)</f>
        <v>0</v>
      </c>
      <c r="F479" s="272"/>
      <c r="G479" s="273"/>
    </row>
    <row r="480" s="200" customFormat="true" customHeight="true" spans="1:7">
      <c r="A480" s="223">
        <v>103043101</v>
      </c>
      <c r="B480" s="270" t="s">
        <v>527</v>
      </c>
      <c r="C480" s="223"/>
      <c r="D480" s="223"/>
      <c r="E480" s="190">
        <v>0</v>
      </c>
      <c r="F480" s="272"/>
      <c r="G480" s="273"/>
    </row>
    <row r="481" s="200" customFormat="true" customHeight="true" spans="1:7">
      <c r="A481" s="223">
        <v>103043150</v>
      </c>
      <c r="B481" s="270" t="s">
        <v>528</v>
      </c>
      <c r="C481" s="223"/>
      <c r="D481" s="223"/>
      <c r="E481" s="190">
        <v>0</v>
      </c>
      <c r="F481" s="272"/>
      <c r="G481" s="273"/>
    </row>
    <row r="482" s="200" customFormat="true" customHeight="true" spans="1:7">
      <c r="A482" s="223">
        <v>1030432</v>
      </c>
      <c r="B482" s="267" t="s">
        <v>529</v>
      </c>
      <c r="C482" s="224"/>
      <c r="D482" s="224"/>
      <c r="E482" s="190">
        <f>SUM(E483:E487)</f>
        <v>0</v>
      </c>
      <c r="F482" s="272"/>
      <c r="G482" s="273"/>
    </row>
    <row r="483" s="200" customFormat="true" customHeight="true" spans="1:7">
      <c r="A483" s="223">
        <v>103043204</v>
      </c>
      <c r="B483" s="270" t="s">
        <v>530</v>
      </c>
      <c r="C483" s="223"/>
      <c r="D483" s="223"/>
      <c r="E483" s="190">
        <v>0</v>
      </c>
      <c r="F483" s="272"/>
      <c r="G483" s="273"/>
    </row>
    <row r="484" s="200" customFormat="true" customHeight="true" spans="1:7">
      <c r="A484" s="223">
        <v>103043205</v>
      </c>
      <c r="B484" s="270" t="s">
        <v>531</v>
      </c>
      <c r="C484" s="223"/>
      <c r="D484" s="223"/>
      <c r="E484" s="190">
        <v>0</v>
      </c>
      <c r="F484" s="272"/>
      <c r="G484" s="273"/>
    </row>
    <row r="485" s="200" customFormat="true" customHeight="true" spans="1:7">
      <c r="A485" s="223">
        <v>103043208</v>
      </c>
      <c r="B485" s="270" t="s">
        <v>532</v>
      </c>
      <c r="C485" s="223"/>
      <c r="D485" s="223"/>
      <c r="E485" s="190">
        <v>0</v>
      </c>
      <c r="F485" s="272"/>
      <c r="G485" s="273"/>
    </row>
    <row r="486" s="200" customFormat="true" customHeight="true" spans="1:7">
      <c r="A486" s="223">
        <v>103043211</v>
      </c>
      <c r="B486" s="270" t="s">
        <v>533</v>
      </c>
      <c r="C486" s="223"/>
      <c r="D486" s="223"/>
      <c r="E486" s="190">
        <v>0</v>
      </c>
      <c r="F486" s="272"/>
      <c r="G486" s="273"/>
    </row>
    <row r="487" s="200" customFormat="true" customHeight="true" spans="1:7">
      <c r="A487" s="223">
        <v>103043250</v>
      </c>
      <c r="B487" s="270" t="s">
        <v>534</v>
      </c>
      <c r="C487" s="223"/>
      <c r="D487" s="223"/>
      <c r="E487" s="190">
        <v>0</v>
      </c>
      <c r="F487" s="272"/>
      <c r="G487" s="273"/>
    </row>
    <row r="488" s="200" customFormat="true" customHeight="true" spans="1:7">
      <c r="A488" s="223">
        <v>1030433</v>
      </c>
      <c r="B488" s="267" t="s">
        <v>535</v>
      </c>
      <c r="C488" s="224"/>
      <c r="D488" s="224"/>
      <c r="E488" s="190">
        <f>SUM(E489:E493)</f>
        <v>0</v>
      </c>
      <c r="F488" s="272"/>
      <c r="G488" s="273"/>
    </row>
    <row r="489" s="200" customFormat="true" customHeight="true" spans="1:7">
      <c r="A489" s="223">
        <v>103043306</v>
      </c>
      <c r="B489" s="270" t="s">
        <v>536</v>
      </c>
      <c r="C489" s="223"/>
      <c r="D489" s="223"/>
      <c r="E489" s="190">
        <v>0</v>
      </c>
      <c r="F489" s="272"/>
      <c r="G489" s="273"/>
    </row>
    <row r="490" s="200" customFormat="true" customHeight="true" spans="1:7">
      <c r="A490" s="223">
        <v>103043310</v>
      </c>
      <c r="B490" s="270" t="s">
        <v>468</v>
      </c>
      <c r="C490" s="223"/>
      <c r="D490" s="223"/>
      <c r="E490" s="190">
        <v>0</v>
      </c>
      <c r="F490" s="272"/>
      <c r="G490" s="273"/>
    </row>
    <row r="491" s="200" customFormat="true" customHeight="true" spans="1:7">
      <c r="A491" s="223">
        <v>103043311</v>
      </c>
      <c r="B491" s="270" t="s">
        <v>537</v>
      </c>
      <c r="C491" s="223"/>
      <c r="D491" s="223"/>
      <c r="E491" s="190">
        <v>0</v>
      </c>
      <c r="F491" s="272"/>
      <c r="G491" s="273"/>
    </row>
    <row r="492" s="200" customFormat="true" customHeight="true" spans="1:7">
      <c r="A492" s="223">
        <v>103043313</v>
      </c>
      <c r="B492" s="270" t="s">
        <v>538</v>
      </c>
      <c r="C492" s="223"/>
      <c r="D492" s="223"/>
      <c r="E492" s="190">
        <v>0</v>
      </c>
      <c r="F492" s="272"/>
      <c r="G492" s="273"/>
    </row>
    <row r="493" s="200" customFormat="true" customHeight="true" spans="1:7">
      <c r="A493" s="223">
        <v>103043350</v>
      </c>
      <c r="B493" s="270" t="s">
        <v>539</v>
      </c>
      <c r="C493" s="223"/>
      <c r="D493" s="223"/>
      <c r="E493" s="190">
        <v>0</v>
      </c>
      <c r="F493" s="272"/>
      <c r="G493" s="273"/>
    </row>
    <row r="494" s="200" customFormat="true" customHeight="true" spans="1:7">
      <c r="A494" s="223">
        <v>1030434</v>
      </c>
      <c r="B494" s="267" t="s">
        <v>540</v>
      </c>
      <c r="C494" s="224"/>
      <c r="D494" s="224"/>
      <c r="E494" s="190">
        <f>SUM(E495:E499)</f>
        <v>0</v>
      </c>
      <c r="F494" s="272"/>
      <c r="G494" s="273"/>
    </row>
    <row r="495" s="200" customFormat="true" customHeight="true" spans="1:7">
      <c r="A495" s="223">
        <v>103043401</v>
      </c>
      <c r="B495" s="270" t="s">
        <v>541</v>
      </c>
      <c r="C495" s="223"/>
      <c r="D495" s="223"/>
      <c r="E495" s="190">
        <v>0</v>
      </c>
      <c r="F495" s="272"/>
      <c r="G495" s="273"/>
    </row>
    <row r="496" s="200" customFormat="true" customHeight="true" spans="1:7">
      <c r="A496" s="223">
        <v>103043402</v>
      </c>
      <c r="B496" s="270" t="s">
        <v>542</v>
      </c>
      <c r="C496" s="223"/>
      <c r="D496" s="223"/>
      <c r="E496" s="190">
        <v>0</v>
      </c>
      <c r="F496" s="272"/>
      <c r="G496" s="273"/>
    </row>
    <row r="497" s="200" customFormat="true" customHeight="true" spans="1:7">
      <c r="A497" s="223">
        <v>103043403</v>
      </c>
      <c r="B497" s="270" t="s">
        <v>543</v>
      </c>
      <c r="C497" s="223"/>
      <c r="D497" s="223"/>
      <c r="E497" s="190">
        <v>0</v>
      </c>
      <c r="F497" s="272"/>
      <c r="G497" s="273"/>
    </row>
    <row r="498" s="200" customFormat="true" customHeight="true" spans="1:7">
      <c r="A498" s="223">
        <v>103043404</v>
      </c>
      <c r="B498" s="270" t="s">
        <v>544</v>
      </c>
      <c r="C498" s="223"/>
      <c r="D498" s="223"/>
      <c r="E498" s="190">
        <v>0</v>
      </c>
      <c r="F498" s="272"/>
      <c r="G498" s="273"/>
    </row>
    <row r="499" s="200" customFormat="true" customHeight="true" spans="1:7">
      <c r="A499" s="223">
        <v>103043450</v>
      </c>
      <c r="B499" s="270" t="s">
        <v>545</v>
      </c>
      <c r="C499" s="223"/>
      <c r="D499" s="223"/>
      <c r="E499" s="190">
        <v>0</v>
      </c>
      <c r="F499" s="272"/>
      <c r="G499" s="273"/>
    </row>
    <row r="500" s="200" customFormat="true" customHeight="true" spans="1:7">
      <c r="A500" s="223">
        <v>1030435</v>
      </c>
      <c r="B500" s="267" t="s">
        <v>546</v>
      </c>
      <c r="C500" s="224"/>
      <c r="D500" s="224"/>
      <c r="E500" s="190">
        <f>SUM(E501:E503)</f>
        <v>0</v>
      </c>
      <c r="F500" s="272"/>
      <c r="G500" s="273"/>
    </row>
    <row r="501" s="200" customFormat="true" customHeight="true" spans="1:7">
      <c r="A501" s="223">
        <v>103043506</v>
      </c>
      <c r="B501" s="270" t="s">
        <v>468</v>
      </c>
      <c r="C501" s="223"/>
      <c r="D501" s="223"/>
      <c r="E501" s="190">
        <v>0</v>
      </c>
      <c r="F501" s="272"/>
      <c r="G501" s="273"/>
    </row>
    <row r="502" s="200" customFormat="true" customHeight="true" spans="1:7">
      <c r="A502" s="223">
        <v>103043507</v>
      </c>
      <c r="B502" s="270" t="s">
        <v>547</v>
      </c>
      <c r="C502" s="223"/>
      <c r="D502" s="223"/>
      <c r="E502" s="190">
        <v>0</v>
      </c>
      <c r="F502" s="272"/>
      <c r="G502" s="273"/>
    </row>
    <row r="503" s="200" customFormat="true" customHeight="true" spans="1:7">
      <c r="A503" s="223">
        <v>103043550</v>
      </c>
      <c r="B503" s="270" t="s">
        <v>548</v>
      </c>
      <c r="C503" s="223"/>
      <c r="D503" s="223"/>
      <c r="E503" s="190">
        <v>0</v>
      </c>
      <c r="F503" s="272"/>
      <c r="G503" s="273"/>
    </row>
    <row r="504" s="200" customFormat="true" customHeight="true" spans="1:7">
      <c r="A504" s="223">
        <v>1030440</v>
      </c>
      <c r="B504" s="267" t="s">
        <v>549</v>
      </c>
      <c r="C504" s="224"/>
      <c r="D504" s="224"/>
      <c r="E504" s="190">
        <f>SUM(E505:E506)</f>
        <v>0</v>
      </c>
      <c r="F504" s="272"/>
      <c r="G504" s="273"/>
    </row>
    <row r="505" s="200" customFormat="true" customHeight="true" spans="1:7">
      <c r="A505" s="223">
        <v>103044001</v>
      </c>
      <c r="B505" s="270" t="s">
        <v>468</v>
      </c>
      <c r="C505" s="223"/>
      <c r="D505" s="223"/>
      <c r="E505" s="190">
        <v>0</v>
      </c>
      <c r="F505" s="272"/>
      <c r="G505" s="273"/>
    </row>
    <row r="506" s="200" customFormat="true" customHeight="true" spans="1:7">
      <c r="A506" s="223">
        <v>103044050</v>
      </c>
      <c r="B506" s="270" t="s">
        <v>550</v>
      </c>
      <c r="C506" s="223"/>
      <c r="D506" s="223"/>
      <c r="E506" s="190">
        <v>0</v>
      </c>
      <c r="F506" s="272"/>
      <c r="G506" s="273"/>
    </row>
    <row r="507" s="200" customFormat="true" customHeight="true" spans="1:7">
      <c r="A507" s="223">
        <v>1030442</v>
      </c>
      <c r="B507" s="267" t="s">
        <v>551</v>
      </c>
      <c r="C507" s="224"/>
      <c r="D507" s="224"/>
      <c r="E507" s="190">
        <f>SUM(E508:E513)</f>
        <v>0</v>
      </c>
      <c r="F507" s="272"/>
      <c r="G507" s="273"/>
    </row>
    <row r="508" s="200" customFormat="true" customHeight="true" spans="1:7">
      <c r="A508" s="223">
        <v>103044203</v>
      </c>
      <c r="B508" s="270" t="s">
        <v>468</v>
      </c>
      <c r="C508" s="223"/>
      <c r="D508" s="223"/>
      <c r="E508" s="190">
        <v>0</v>
      </c>
      <c r="F508" s="272"/>
      <c r="G508" s="273"/>
    </row>
    <row r="509" s="200" customFormat="true" customHeight="true" spans="1:7">
      <c r="A509" s="223">
        <v>103044208</v>
      </c>
      <c r="B509" s="270" t="s">
        <v>552</v>
      </c>
      <c r="C509" s="223"/>
      <c r="D509" s="223"/>
      <c r="E509" s="190">
        <v>0</v>
      </c>
      <c r="F509" s="272"/>
      <c r="G509" s="273"/>
    </row>
    <row r="510" s="200" customFormat="true" customHeight="true" spans="1:7">
      <c r="A510" s="223">
        <v>103044209</v>
      </c>
      <c r="B510" s="270" t="s">
        <v>553</v>
      </c>
      <c r="C510" s="223"/>
      <c r="D510" s="223"/>
      <c r="E510" s="190">
        <v>0</v>
      </c>
      <c r="F510" s="272"/>
      <c r="G510" s="273"/>
    </row>
    <row r="511" s="200" customFormat="true" customHeight="true" spans="1:7">
      <c r="A511" s="223">
        <v>103044220</v>
      </c>
      <c r="B511" s="270" t="s">
        <v>554</v>
      </c>
      <c r="C511" s="223"/>
      <c r="D511" s="223"/>
      <c r="E511" s="190">
        <v>0</v>
      </c>
      <c r="F511" s="272"/>
      <c r="G511" s="273"/>
    </row>
    <row r="512" s="200" customFormat="true" customHeight="true" spans="1:7">
      <c r="A512" s="223">
        <v>103044221</v>
      </c>
      <c r="B512" s="270" t="s">
        <v>555</v>
      </c>
      <c r="C512" s="223"/>
      <c r="D512" s="223"/>
      <c r="E512" s="190">
        <v>0</v>
      </c>
      <c r="F512" s="272"/>
      <c r="G512" s="273"/>
    </row>
    <row r="513" s="200" customFormat="true" customHeight="true" spans="1:7">
      <c r="A513" s="223">
        <v>103044250</v>
      </c>
      <c r="B513" s="270" t="s">
        <v>556</v>
      </c>
      <c r="C513" s="223"/>
      <c r="D513" s="223"/>
      <c r="E513" s="190">
        <v>0</v>
      </c>
      <c r="F513" s="272"/>
      <c r="G513" s="273"/>
    </row>
    <row r="514" s="200" customFormat="true" customHeight="true" spans="1:7">
      <c r="A514" s="223">
        <v>1030443</v>
      </c>
      <c r="B514" s="267" t="s">
        <v>557</v>
      </c>
      <c r="C514" s="224"/>
      <c r="D514" s="224"/>
      <c r="E514" s="190">
        <f>SUM(E515:E518)</f>
        <v>0</v>
      </c>
      <c r="F514" s="272"/>
      <c r="G514" s="273"/>
    </row>
    <row r="515" s="200" customFormat="true" customHeight="true" spans="1:7">
      <c r="A515" s="223">
        <v>103044306</v>
      </c>
      <c r="B515" s="270" t="s">
        <v>468</v>
      </c>
      <c r="C515" s="223"/>
      <c r="D515" s="223"/>
      <c r="E515" s="190">
        <v>0</v>
      </c>
      <c r="F515" s="272"/>
      <c r="G515" s="273"/>
    </row>
    <row r="516" s="200" customFormat="true" customHeight="true" spans="1:7">
      <c r="A516" s="223">
        <v>103044307</v>
      </c>
      <c r="B516" s="270" t="s">
        <v>558</v>
      </c>
      <c r="C516" s="223"/>
      <c r="D516" s="223"/>
      <c r="E516" s="190">
        <v>0</v>
      </c>
      <c r="F516" s="272"/>
      <c r="G516" s="273"/>
    </row>
    <row r="517" s="200" customFormat="true" customHeight="true" spans="1:7">
      <c r="A517" s="223">
        <v>103044308</v>
      </c>
      <c r="B517" s="270" t="s">
        <v>559</v>
      </c>
      <c r="C517" s="223"/>
      <c r="D517" s="223"/>
      <c r="E517" s="190">
        <v>0</v>
      </c>
      <c r="F517" s="272"/>
      <c r="G517" s="273"/>
    </row>
    <row r="518" s="200" customFormat="true" customHeight="true" spans="1:7">
      <c r="A518" s="223">
        <v>103044350</v>
      </c>
      <c r="B518" s="270" t="s">
        <v>560</v>
      </c>
      <c r="C518" s="223"/>
      <c r="D518" s="223"/>
      <c r="E518" s="190">
        <v>0</v>
      </c>
      <c r="F518" s="272"/>
      <c r="G518" s="273"/>
    </row>
    <row r="519" s="200" customFormat="true" customHeight="true" spans="1:7">
      <c r="A519" s="223">
        <v>1030444</v>
      </c>
      <c r="B519" s="267" t="s">
        <v>561</v>
      </c>
      <c r="C519" s="224"/>
      <c r="D519" s="224"/>
      <c r="E519" s="190">
        <f>SUM(E520:E525)</f>
        <v>0</v>
      </c>
      <c r="F519" s="272"/>
      <c r="G519" s="273"/>
    </row>
    <row r="520" s="200" customFormat="true" customHeight="true" spans="1:7">
      <c r="A520" s="223">
        <v>103044414</v>
      </c>
      <c r="B520" s="270" t="s">
        <v>562</v>
      </c>
      <c r="C520" s="223"/>
      <c r="D520" s="223"/>
      <c r="E520" s="190">
        <v>0</v>
      </c>
      <c r="F520" s="272"/>
      <c r="G520" s="273"/>
    </row>
    <row r="521" s="200" customFormat="true" customHeight="true" spans="1:7">
      <c r="A521" s="223">
        <v>103044416</v>
      </c>
      <c r="B521" s="270" t="s">
        <v>563</v>
      </c>
      <c r="C521" s="223"/>
      <c r="D521" s="223"/>
      <c r="E521" s="190">
        <v>0</v>
      </c>
      <c r="F521" s="272"/>
      <c r="G521" s="273"/>
    </row>
    <row r="522" s="200" customFormat="true" customHeight="true" spans="1:7">
      <c r="A522" s="223">
        <v>103044433</v>
      </c>
      <c r="B522" s="270" t="s">
        <v>564</v>
      </c>
      <c r="C522" s="223"/>
      <c r="D522" s="223"/>
      <c r="E522" s="190">
        <v>0</v>
      </c>
      <c r="F522" s="272"/>
      <c r="G522" s="273"/>
    </row>
    <row r="523" s="200" customFormat="true" customHeight="true" spans="1:7">
      <c r="A523" s="223">
        <v>103044434</v>
      </c>
      <c r="B523" s="270" t="s">
        <v>565</v>
      </c>
      <c r="C523" s="223"/>
      <c r="D523" s="223"/>
      <c r="E523" s="190">
        <v>0</v>
      </c>
      <c r="F523" s="272"/>
      <c r="G523" s="273"/>
    </row>
    <row r="524" s="200" customFormat="true" customHeight="true" spans="1:7">
      <c r="A524" s="223">
        <v>103044435</v>
      </c>
      <c r="B524" s="270" t="s">
        <v>566</v>
      </c>
      <c r="C524" s="223"/>
      <c r="D524" s="223"/>
      <c r="E524" s="190">
        <v>0</v>
      </c>
      <c r="F524" s="272"/>
      <c r="G524" s="273"/>
    </row>
    <row r="525" s="200" customFormat="true" customHeight="true" spans="1:7">
      <c r="A525" s="223">
        <v>103044450</v>
      </c>
      <c r="B525" s="270" t="s">
        <v>567</v>
      </c>
      <c r="C525" s="223"/>
      <c r="D525" s="223"/>
      <c r="E525" s="190">
        <v>0</v>
      </c>
      <c r="F525" s="272"/>
      <c r="G525" s="273"/>
    </row>
    <row r="526" s="200" customFormat="true" customHeight="true" spans="1:7">
      <c r="A526" s="223">
        <v>1030445</v>
      </c>
      <c r="B526" s="267" t="s">
        <v>568</v>
      </c>
      <c r="C526" s="224"/>
      <c r="D526" s="224"/>
      <c r="E526" s="190">
        <f>SUM(E527:E528)</f>
        <v>0</v>
      </c>
      <c r="F526" s="272"/>
      <c r="G526" s="273"/>
    </row>
    <row r="527" s="200" customFormat="true" customHeight="true" spans="1:7">
      <c r="A527" s="223">
        <v>103044507</v>
      </c>
      <c r="B527" s="270" t="s">
        <v>569</v>
      </c>
      <c r="C527" s="223"/>
      <c r="D527" s="223"/>
      <c r="E527" s="190">
        <v>0</v>
      </c>
      <c r="F527" s="272"/>
      <c r="G527" s="273"/>
    </row>
    <row r="528" s="200" customFormat="true" customHeight="true" spans="1:7">
      <c r="A528" s="223">
        <v>103044550</v>
      </c>
      <c r="B528" s="270" t="s">
        <v>570</v>
      </c>
      <c r="C528" s="223"/>
      <c r="D528" s="223"/>
      <c r="E528" s="190">
        <v>0</v>
      </c>
      <c r="F528" s="272"/>
      <c r="G528" s="273"/>
    </row>
    <row r="529" s="200" customFormat="true" customHeight="true" spans="1:7">
      <c r="A529" s="223">
        <v>1030446</v>
      </c>
      <c r="B529" s="267" t="s">
        <v>571</v>
      </c>
      <c r="C529" s="224"/>
      <c r="D529" s="224"/>
      <c r="E529" s="190">
        <f>SUM(E530:E532)</f>
        <v>0</v>
      </c>
      <c r="F529" s="272"/>
      <c r="G529" s="273"/>
    </row>
    <row r="530" s="200" customFormat="true" customHeight="true" spans="1:7">
      <c r="A530" s="223">
        <v>103044608</v>
      </c>
      <c r="B530" s="270" t="s">
        <v>468</v>
      </c>
      <c r="C530" s="223"/>
      <c r="D530" s="223"/>
      <c r="E530" s="190">
        <v>0</v>
      </c>
      <c r="F530" s="272"/>
      <c r="G530" s="273"/>
    </row>
    <row r="531" s="200" customFormat="true" customHeight="true" spans="1:7">
      <c r="A531" s="223">
        <v>103044609</v>
      </c>
      <c r="B531" s="270" t="s">
        <v>572</v>
      </c>
      <c r="C531" s="223"/>
      <c r="D531" s="223"/>
      <c r="E531" s="190">
        <v>0</v>
      </c>
      <c r="F531" s="272"/>
      <c r="G531" s="273"/>
    </row>
    <row r="532" s="200" customFormat="true" customHeight="true" spans="1:7">
      <c r="A532" s="223">
        <v>103044650</v>
      </c>
      <c r="B532" s="270" t="s">
        <v>573</v>
      </c>
      <c r="C532" s="223"/>
      <c r="D532" s="223"/>
      <c r="E532" s="190">
        <v>0</v>
      </c>
      <c r="F532" s="272"/>
      <c r="G532" s="273"/>
    </row>
    <row r="533" s="200" customFormat="true" customHeight="true" spans="1:7">
      <c r="A533" s="223">
        <v>1030447</v>
      </c>
      <c r="B533" s="267" t="s">
        <v>574</v>
      </c>
      <c r="C533" s="224"/>
      <c r="D533" s="224"/>
      <c r="E533" s="190">
        <f>SUM(E534:E541)</f>
        <v>150</v>
      </c>
      <c r="F533" s="272"/>
      <c r="G533" s="273"/>
    </row>
    <row r="534" s="200" customFormat="true" customHeight="true" spans="1:7">
      <c r="A534" s="223">
        <v>103044709</v>
      </c>
      <c r="B534" s="270" t="s">
        <v>575</v>
      </c>
      <c r="C534" s="223"/>
      <c r="D534" s="223"/>
      <c r="E534" s="190">
        <v>95</v>
      </c>
      <c r="F534" s="272"/>
      <c r="G534" s="273"/>
    </row>
    <row r="535" s="200" customFormat="true" customHeight="true" spans="1:7">
      <c r="A535" s="223">
        <v>103044712</v>
      </c>
      <c r="B535" s="270" t="s">
        <v>576</v>
      </c>
      <c r="C535" s="223"/>
      <c r="D535" s="223"/>
      <c r="E535" s="190">
        <v>0</v>
      </c>
      <c r="F535" s="272"/>
      <c r="G535" s="273"/>
    </row>
    <row r="536" s="200" customFormat="true" customHeight="true" spans="1:7">
      <c r="A536" s="223">
        <v>103044713</v>
      </c>
      <c r="B536" s="270" t="s">
        <v>468</v>
      </c>
      <c r="C536" s="223"/>
      <c r="D536" s="223"/>
      <c r="E536" s="190">
        <v>0</v>
      </c>
      <c r="F536" s="272"/>
      <c r="G536" s="273"/>
    </row>
    <row r="537" s="200" customFormat="true" customHeight="true" spans="1:7">
      <c r="A537" s="223">
        <v>103044715</v>
      </c>
      <c r="B537" s="270" t="s">
        <v>577</v>
      </c>
      <c r="C537" s="223"/>
      <c r="D537" s="223"/>
      <c r="E537" s="190">
        <v>0</v>
      </c>
      <c r="F537" s="272"/>
      <c r="G537" s="273"/>
    </row>
    <row r="538" s="200" customFormat="true" customHeight="true" spans="1:7">
      <c r="A538" s="223">
        <v>103044730</v>
      </c>
      <c r="B538" s="270" t="s">
        <v>578</v>
      </c>
      <c r="C538" s="223"/>
      <c r="D538" s="223"/>
      <c r="E538" s="190">
        <v>0</v>
      </c>
      <c r="F538" s="272"/>
      <c r="G538" s="273"/>
    </row>
    <row r="539" s="200" customFormat="true" customHeight="true" spans="1:7">
      <c r="A539" s="223">
        <v>103044731</v>
      </c>
      <c r="B539" s="270" t="s">
        <v>579</v>
      </c>
      <c r="C539" s="223"/>
      <c r="D539" s="223"/>
      <c r="E539" s="190">
        <v>0</v>
      </c>
      <c r="F539" s="272"/>
      <c r="G539" s="273"/>
    </row>
    <row r="540" s="200" customFormat="true" customHeight="true" spans="1:7">
      <c r="A540" s="223">
        <v>103044732</v>
      </c>
      <c r="B540" s="270" t="s">
        <v>580</v>
      </c>
      <c r="C540" s="223"/>
      <c r="D540" s="223"/>
      <c r="E540" s="190">
        <v>55</v>
      </c>
      <c r="F540" s="272"/>
      <c r="G540" s="273"/>
    </row>
    <row r="541" s="200" customFormat="true" customHeight="true" spans="1:7">
      <c r="A541" s="223">
        <v>103044750</v>
      </c>
      <c r="B541" s="270" t="s">
        <v>581</v>
      </c>
      <c r="C541" s="223"/>
      <c r="D541" s="223"/>
      <c r="E541" s="190">
        <v>0</v>
      </c>
      <c r="F541" s="272"/>
      <c r="G541" s="273"/>
    </row>
    <row r="542" s="200" customFormat="true" customHeight="true" spans="1:7">
      <c r="A542" s="223">
        <v>1030448</v>
      </c>
      <c r="B542" s="267" t="s">
        <v>582</v>
      </c>
      <c r="C542" s="224"/>
      <c r="D542" s="224"/>
      <c r="E542" s="190">
        <f>SUM(E543:E545)</f>
        <v>0</v>
      </c>
      <c r="F542" s="272"/>
      <c r="G542" s="273"/>
    </row>
    <row r="543" s="200" customFormat="true" customHeight="true" spans="1:7">
      <c r="A543" s="223">
        <v>103044801</v>
      </c>
      <c r="B543" s="270" t="s">
        <v>583</v>
      </c>
      <c r="C543" s="223"/>
      <c r="D543" s="223"/>
      <c r="E543" s="190">
        <v>0</v>
      </c>
      <c r="F543" s="272"/>
      <c r="G543" s="273"/>
    </row>
    <row r="544" s="200" customFormat="true" customHeight="true" spans="1:7">
      <c r="A544" s="223">
        <v>103044802</v>
      </c>
      <c r="B544" s="270" t="s">
        <v>584</v>
      </c>
      <c r="C544" s="223"/>
      <c r="D544" s="223"/>
      <c r="E544" s="190">
        <v>0</v>
      </c>
      <c r="F544" s="272"/>
      <c r="G544" s="273"/>
    </row>
    <row r="545" s="200" customFormat="true" customHeight="true" spans="1:7">
      <c r="A545" s="223">
        <v>103044850</v>
      </c>
      <c r="B545" s="270" t="s">
        <v>585</v>
      </c>
      <c r="C545" s="223"/>
      <c r="D545" s="223"/>
      <c r="E545" s="190">
        <v>0</v>
      </c>
      <c r="F545" s="272"/>
      <c r="G545" s="273"/>
    </row>
    <row r="546" s="200" customFormat="true" customHeight="true" spans="1:7">
      <c r="A546" s="223">
        <v>1030449</v>
      </c>
      <c r="B546" s="267" t="s">
        <v>586</v>
      </c>
      <c r="C546" s="224"/>
      <c r="D546" s="224"/>
      <c r="E546" s="190">
        <f>SUM(E547:E549)</f>
        <v>0</v>
      </c>
      <c r="F546" s="272"/>
      <c r="G546" s="273"/>
    </row>
    <row r="547" s="200" customFormat="true" customHeight="true" spans="1:7">
      <c r="A547" s="223">
        <v>103044907</v>
      </c>
      <c r="B547" s="270" t="s">
        <v>509</v>
      </c>
      <c r="C547" s="223"/>
      <c r="D547" s="223"/>
      <c r="E547" s="190">
        <v>0</v>
      </c>
      <c r="F547" s="272"/>
      <c r="G547" s="273"/>
    </row>
    <row r="548" s="200" customFormat="true" customHeight="true" spans="1:7">
      <c r="A548" s="223">
        <v>103044908</v>
      </c>
      <c r="B548" s="270" t="s">
        <v>587</v>
      </c>
      <c r="C548" s="223"/>
      <c r="D548" s="223"/>
      <c r="E548" s="190">
        <v>0</v>
      </c>
      <c r="F548" s="272"/>
      <c r="G548" s="273"/>
    </row>
    <row r="549" s="200" customFormat="true" customHeight="true" spans="1:7">
      <c r="A549" s="223">
        <v>103044950</v>
      </c>
      <c r="B549" s="270" t="s">
        <v>588</v>
      </c>
      <c r="C549" s="223"/>
      <c r="D549" s="223"/>
      <c r="E549" s="190">
        <v>0</v>
      </c>
      <c r="F549" s="272"/>
      <c r="G549" s="273"/>
    </row>
    <row r="550" s="200" customFormat="true" customHeight="true" spans="1:7">
      <c r="A550" s="223">
        <v>1030450</v>
      </c>
      <c r="B550" s="267" t="s">
        <v>589</v>
      </c>
      <c r="C550" s="224"/>
      <c r="D550" s="224"/>
      <c r="E550" s="190">
        <f>SUM(E551:E553)</f>
        <v>0</v>
      </c>
      <c r="F550" s="272"/>
      <c r="G550" s="273"/>
    </row>
    <row r="551" s="200" customFormat="true" customHeight="true" spans="1:7">
      <c r="A551" s="223">
        <v>103045002</v>
      </c>
      <c r="B551" s="270" t="s">
        <v>590</v>
      </c>
      <c r="C551" s="223"/>
      <c r="D551" s="223"/>
      <c r="E551" s="190">
        <v>0</v>
      </c>
      <c r="F551" s="272"/>
      <c r="G551" s="273"/>
    </row>
    <row r="552" s="200" customFormat="true" customHeight="true" spans="1:7">
      <c r="A552" s="223">
        <v>103045004</v>
      </c>
      <c r="B552" s="270" t="s">
        <v>591</v>
      </c>
      <c r="C552" s="223"/>
      <c r="D552" s="223"/>
      <c r="E552" s="190">
        <v>0</v>
      </c>
      <c r="F552" s="272"/>
      <c r="G552" s="273"/>
    </row>
    <row r="553" s="200" customFormat="true" customHeight="true" spans="1:7">
      <c r="A553" s="223">
        <v>103045050</v>
      </c>
      <c r="B553" s="270" t="s">
        <v>592</v>
      </c>
      <c r="C553" s="223"/>
      <c r="D553" s="223"/>
      <c r="E553" s="190">
        <v>0</v>
      </c>
      <c r="F553" s="272"/>
      <c r="G553" s="273"/>
    </row>
    <row r="554" s="200" customFormat="true" customHeight="true" spans="1:7">
      <c r="A554" s="223">
        <v>1030451</v>
      </c>
      <c r="B554" s="267" t="s">
        <v>593</v>
      </c>
      <c r="C554" s="224"/>
      <c r="D554" s="224"/>
      <c r="E554" s="190">
        <f>SUM(E555:E558)</f>
        <v>0</v>
      </c>
      <c r="F554" s="272"/>
      <c r="G554" s="273"/>
    </row>
    <row r="555" s="200" customFormat="true" customHeight="true" spans="1:7">
      <c r="A555" s="223">
        <v>103045101</v>
      </c>
      <c r="B555" s="270" t="s">
        <v>594</v>
      </c>
      <c r="C555" s="223"/>
      <c r="D555" s="223"/>
      <c r="E555" s="190">
        <v>0</v>
      </c>
      <c r="F555" s="272"/>
      <c r="G555" s="273"/>
    </row>
    <row r="556" s="200" customFormat="true" customHeight="true" spans="1:7">
      <c r="A556" s="223">
        <v>103045102</v>
      </c>
      <c r="B556" s="270" t="s">
        <v>595</v>
      </c>
      <c r="C556" s="223"/>
      <c r="D556" s="223"/>
      <c r="E556" s="190">
        <v>0</v>
      </c>
      <c r="F556" s="272"/>
      <c r="G556" s="273"/>
    </row>
    <row r="557" s="200" customFormat="true" customHeight="true" spans="1:7">
      <c r="A557" s="223">
        <v>103045103</v>
      </c>
      <c r="B557" s="270" t="s">
        <v>596</v>
      </c>
      <c r="C557" s="223"/>
      <c r="D557" s="223"/>
      <c r="E557" s="190">
        <v>0</v>
      </c>
      <c r="F557" s="272"/>
      <c r="G557" s="273"/>
    </row>
    <row r="558" s="200" customFormat="true" customHeight="true" spans="1:7">
      <c r="A558" s="223">
        <v>103045150</v>
      </c>
      <c r="B558" s="270" t="s">
        <v>597</v>
      </c>
      <c r="C558" s="223"/>
      <c r="D558" s="223"/>
      <c r="E558" s="190">
        <v>0</v>
      </c>
      <c r="F558" s="272"/>
      <c r="G558" s="273"/>
    </row>
    <row r="559" s="200" customFormat="true" customHeight="true" spans="1:7">
      <c r="A559" s="223">
        <v>1030452</v>
      </c>
      <c r="B559" s="267" t="s">
        <v>598</v>
      </c>
      <c r="C559" s="224"/>
      <c r="D559" s="224"/>
      <c r="E559" s="190">
        <f>SUM(E560:E563)</f>
        <v>0</v>
      </c>
      <c r="F559" s="272"/>
      <c r="G559" s="273"/>
    </row>
    <row r="560" s="200" customFormat="true" customHeight="true" spans="1:7">
      <c r="A560" s="223">
        <v>103045201</v>
      </c>
      <c r="B560" s="270" t="s">
        <v>599</v>
      </c>
      <c r="C560" s="223"/>
      <c r="D560" s="223"/>
      <c r="E560" s="190">
        <v>0</v>
      </c>
      <c r="F560" s="272"/>
      <c r="G560" s="273"/>
    </row>
    <row r="561" s="200" customFormat="true" customHeight="true" spans="1:7">
      <c r="A561" s="223">
        <v>103045202</v>
      </c>
      <c r="B561" s="270" t="s">
        <v>600</v>
      </c>
      <c r="C561" s="223"/>
      <c r="D561" s="223"/>
      <c r="E561" s="190">
        <v>0</v>
      </c>
      <c r="F561" s="272"/>
      <c r="G561" s="273"/>
    </row>
    <row r="562" s="200" customFormat="true" customHeight="true" spans="1:7">
      <c r="A562" s="223">
        <v>103045203</v>
      </c>
      <c r="B562" s="270" t="s">
        <v>468</v>
      </c>
      <c r="C562" s="223"/>
      <c r="D562" s="223"/>
      <c r="E562" s="190">
        <v>0</v>
      </c>
      <c r="F562" s="272"/>
      <c r="G562" s="273"/>
    </row>
    <row r="563" s="200" customFormat="true" customHeight="true" spans="1:7">
      <c r="A563" s="223">
        <v>103045250</v>
      </c>
      <c r="B563" s="270" t="s">
        <v>601</v>
      </c>
      <c r="C563" s="223"/>
      <c r="D563" s="223"/>
      <c r="E563" s="190">
        <v>0</v>
      </c>
      <c r="F563" s="272"/>
      <c r="G563" s="273"/>
    </row>
    <row r="564" s="200" customFormat="true" customHeight="true" spans="1:7">
      <c r="A564" s="223">
        <v>1030455</v>
      </c>
      <c r="B564" s="267" t="s">
        <v>602</v>
      </c>
      <c r="C564" s="224"/>
      <c r="D564" s="224"/>
      <c r="E564" s="190">
        <f>SUM(E565:E566)</f>
        <v>0</v>
      </c>
      <c r="F564" s="272"/>
      <c r="G564" s="273"/>
    </row>
    <row r="565" s="200" customFormat="true" customHeight="true" spans="1:7">
      <c r="A565" s="223">
        <v>103045501</v>
      </c>
      <c r="B565" s="270" t="s">
        <v>603</v>
      </c>
      <c r="C565" s="223"/>
      <c r="D565" s="223"/>
      <c r="E565" s="190">
        <v>0</v>
      </c>
      <c r="F565" s="272"/>
      <c r="G565" s="273"/>
    </row>
    <row r="566" s="200" customFormat="true" customHeight="true" spans="1:7">
      <c r="A566" s="223">
        <v>103045550</v>
      </c>
      <c r="B566" s="270" t="s">
        <v>604</v>
      </c>
      <c r="C566" s="223"/>
      <c r="D566" s="223"/>
      <c r="E566" s="190">
        <v>0</v>
      </c>
      <c r="F566" s="272"/>
      <c r="G566" s="273"/>
    </row>
    <row r="567" s="200" customFormat="true" customHeight="true" spans="1:7">
      <c r="A567" s="223">
        <v>1030456</v>
      </c>
      <c r="B567" s="267" t="s">
        <v>605</v>
      </c>
      <c r="C567" s="224"/>
      <c r="D567" s="224"/>
      <c r="E567" s="190">
        <f t="shared" ref="E567:E571" si="1">E568</f>
        <v>0</v>
      </c>
      <c r="F567" s="272"/>
      <c r="G567" s="273"/>
    </row>
    <row r="568" s="200" customFormat="true" customHeight="true" spans="1:7">
      <c r="A568" s="223">
        <v>103045650</v>
      </c>
      <c r="B568" s="270" t="s">
        <v>606</v>
      </c>
      <c r="C568" s="223"/>
      <c r="D568" s="223"/>
      <c r="E568" s="190">
        <v>0</v>
      </c>
      <c r="F568" s="272"/>
      <c r="G568" s="273"/>
    </row>
    <row r="569" s="200" customFormat="true" customHeight="true" spans="1:7">
      <c r="A569" s="223">
        <v>1030457</v>
      </c>
      <c r="B569" s="267" t="s">
        <v>607</v>
      </c>
      <c r="C569" s="224"/>
      <c r="D569" s="224"/>
      <c r="E569" s="190">
        <f t="shared" si="1"/>
        <v>0</v>
      </c>
      <c r="F569" s="272"/>
      <c r="G569" s="273"/>
    </row>
    <row r="570" s="200" customFormat="true" customHeight="true" spans="1:7">
      <c r="A570" s="223">
        <v>103045750</v>
      </c>
      <c r="B570" s="270" t="s">
        <v>608</v>
      </c>
      <c r="C570" s="223"/>
      <c r="D570" s="223"/>
      <c r="E570" s="190">
        <v>0</v>
      </c>
      <c r="F570" s="272"/>
      <c r="G570" s="273"/>
    </row>
    <row r="571" s="200" customFormat="true" customHeight="true" spans="1:7">
      <c r="A571" s="223">
        <v>1030458</v>
      </c>
      <c r="B571" s="267" t="s">
        <v>609</v>
      </c>
      <c r="C571" s="224"/>
      <c r="D571" s="224"/>
      <c r="E571" s="190">
        <f t="shared" si="1"/>
        <v>0</v>
      </c>
      <c r="F571" s="272"/>
      <c r="G571" s="273"/>
    </row>
    <row r="572" s="200" customFormat="true" customHeight="true" spans="1:7">
      <c r="A572" s="223">
        <v>103045850</v>
      </c>
      <c r="B572" s="270" t="s">
        <v>610</v>
      </c>
      <c r="C572" s="223"/>
      <c r="D572" s="223"/>
      <c r="E572" s="190">
        <v>0</v>
      </c>
      <c r="F572" s="272"/>
      <c r="G572" s="273"/>
    </row>
    <row r="573" s="200" customFormat="true" customHeight="true" spans="1:7">
      <c r="A573" s="223">
        <v>1030459</v>
      </c>
      <c r="B573" s="267" t="s">
        <v>611</v>
      </c>
      <c r="C573" s="224"/>
      <c r="D573" s="224"/>
      <c r="E573" s="190">
        <f>SUM(E574:E575)</f>
        <v>0</v>
      </c>
      <c r="F573" s="272"/>
      <c r="G573" s="273"/>
    </row>
    <row r="574" s="200" customFormat="true" customHeight="true" spans="1:7">
      <c r="A574" s="223">
        <v>103045901</v>
      </c>
      <c r="B574" s="270" t="s">
        <v>480</v>
      </c>
      <c r="C574" s="223"/>
      <c r="D574" s="223"/>
      <c r="E574" s="190">
        <v>0</v>
      </c>
      <c r="F574" s="272"/>
      <c r="G574" s="273"/>
    </row>
    <row r="575" s="200" customFormat="true" customHeight="true" spans="1:7">
      <c r="A575" s="223">
        <v>103045950</v>
      </c>
      <c r="B575" s="270" t="s">
        <v>612</v>
      </c>
      <c r="C575" s="223"/>
      <c r="D575" s="223"/>
      <c r="E575" s="190">
        <v>0</v>
      </c>
      <c r="F575" s="272"/>
      <c r="G575" s="273"/>
    </row>
    <row r="576" s="200" customFormat="true" customHeight="true" spans="1:7">
      <c r="A576" s="223">
        <v>1030461</v>
      </c>
      <c r="B576" s="267" t="s">
        <v>613</v>
      </c>
      <c r="C576" s="224"/>
      <c r="D576" s="224"/>
      <c r="E576" s="190">
        <f>SUM(E577:E578)</f>
        <v>0</v>
      </c>
      <c r="F576" s="272"/>
      <c r="G576" s="273"/>
    </row>
    <row r="577" s="200" customFormat="true" customHeight="true" spans="1:7">
      <c r="A577" s="223">
        <v>103046101</v>
      </c>
      <c r="B577" s="270" t="s">
        <v>468</v>
      </c>
      <c r="C577" s="223"/>
      <c r="D577" s="223"/>
      <c r="E577" s="190">
        <v>0</v>
      </c>
      <c r="F577" s="272"/>
      <c r="G577" s="273"/>
    </row>
    <row r="578" s="200" customFormat="true" customHeight="true" spans="1:7">
      <c r="A578" s="223">
        <v>103046150</v>
      </c>
      <c r="B578" s="270" t="s">
        <v>614</v>
      </c>
      <c r="C578" s="223"/>
      <c r="D578" s="223"/>
      <c r="E578" s="190">
        <v>0</v>
      </c>
      <c r="F578" s="272"/>
      <c r="G578" s="273"/>
    </row>
    <row r="579" s="200" customFormat="true" customHeight="true" spans="1:7">
      <c r="A579" s="223">
        <v>1030499</v>
      </c>
      <c r="B579" s="267" t="s">
        <v>615</v>
      </c>
      <c r="C579" s="224"/>
      <c r="D579" s="224"/>
      <c r="E579" s="190">
        <f>E580</f>
        <v>0</v>
      </c>
      <c r="F579" s="272"/>
      <c r="G579" s="273"/>
    </row>
    <row r="580" s="200" customFormat="true" customHeight="true" spans="1:7">
      <c r="A580" s="223">
        <v>103049950</v>
      </c>
      <c r="B580" s="270" t="s">
        <v>616</v>
      </c>
      <c r="C580" s="223"/>
      <c r="D580" s="223"/>
      <c r="E580" s="190">
        <v>0</v>
      </c>
      <c r="F580" s="272"/>
      <c r="G580" s="273"/>
    </row>
    <row r="581" s="200" customFormat="true" customHeight="true" spans="1:7">
      <c r="A581" s="223">
        <v>10305</v>
      </c>
      <c r="B581" s="267" t="s">
        <v>40</v>
      </c>
      <c r="C581" s="274">
        <v>1000</v>
      </c>
      <c r="D581" s="274">
        <v>1000</v>
      </c>
      <c r="E581" s="190">
        <f>SUM(E582,E604,E609:E610)</f>
        <v>2787</v>
      </c>
      <c r="F581" s="272">
        <f>E581/D581</f>
        <v>2.787</v>
      </c>
      <c r="G581" s="273" t="s">
        <v>149</v>
      </c>
    </row>
    <row r="582" s="200" customFormat="true" customHeight="true" spans="1:7">
      <c r="A582" s="223">
        <v>1030501</v>
      </c>
      <c r="B582" s="267" t="s">
        <v>617</v>
      </c>
      <c r="C582" s="224"/>
      <c r="D582" s="224"/>
      <c r="E582" s="190">
        <f>SUM(E583:E603)</f>
        <v>2787</v>
      </c>
      <c r="F582" s="272"/>
      <c r="G582" s="273"/>
    </row>
    <row r="583" s="200" customFormat="true" customHeight="true" spans="1:7">
      <c r="A583" s="223">
        <v>103050101</v>
      </c>
      <c r="B583" s="270" t="s">
        <v>618</v>
      </c>
      <c r="C583" s="223"/>
      <c r="D583" s="223"/>
      <c r="E583" s="190">
        <v>26</v>
      </c>
      <c r="F583" s="272"/>
      <c r="G583" s="273"/>
    </row>
    <row r="584" s="200" customFormat="true" customHeight="true" spans="1:7">
      <c r="A584" s="223">
        <v>103050102</v>
      </c>
      <c r="B584" s="270" t="s">
        <v>619</v>
      </c>
      <c r="C584" s="223"/>
      <c r="D584" s="223"/>
      <c r="E584" s="190">
        <v>0</v>
      </c>
      <c r="F584" s="272"/>
      <c r="G584" s="273"/>
    </row>
    <row r="585" s="200" customFormat="true" customHeight="true" spans="1:7">
      <c r="A585" s="223">
        <v>103050103</v>
      </c>
      <c r="B585" s="270" t="s">
        <v>620</v>
      </c>
      <c r="C585" s="223"/>
      <c r="D585" s="223"/>
      <c r="E585" s="190">
        <v>0</v>
      </c>
      <c r="F585" s="272"/>
      <c r="G585" s="273"/>
    </row>
    <row r="586" s="200" customFormat="true" customHeight="true" spans="1:7">
      <c r="A586" s="223">
        <v>103050105</v>
      </c>
      <c r="B586" s="270" t="s">
        <v>621</v>
      </c>
      <c r="C586" s="223"/>
      <c r="D586" s="223"/>
      <c r="E586" s="190">
        <v>0</v>
      </c>
      <c r="F586" s="272"/>
      <c r="G586" s="273"/>
    </row>
    <row r="587" s="200" customFormat="true" customHeight="true" spans="1:7">
      <c r="A587" s="223">
        <v>103050107</v>
      </c>
      <c r="B587" s="270" t="s">
        <v>622</v>
      </c>
      <c r="C587" s="223"/>
      <c r="D587" s="223"/>
      <c r="E587" s="190">
        <v>0</v>
      </c>
      <c r="F587" s="272"/>
      <c r="G587" s="273"/>
    </row>
    <row r="588" s="200" customFormat="true" customHeight="true" spans="1:7">
      <c r="A588" s="223">
        <v>103050108</v>
      </c>
      <c r="B588" s="270" t="s">
        <v>623</v>
      </c>
      <c r="C588" s="223"/>
      <c r="D588" s="223"/>
      <c r="E588" s="190">
        <v>0</v>
      </c>
      <c r="F588" s="272"/>
      <c r="G588" s="273"/>
    </row>
    <row r="589" s="200" customFormat="true" customHeight="true" spans="1:7">
      <c r="A589" s="223">
        <v>103050109</v>
      </c>
      <c r="B589" s="270" t="s">
        <v>624</v>
      </c>
      <c r="C589" s="223"/>
      <c r="D589" s="223"/>
      <c r="E589" s="190">
        <v>0</v>
      </c>
      <c r="F589" s="272"/>
      <c r="G589" s="273"/>
    </row>
    <row r="590" s="200" customFormat="true" customHeight="true" spans="1:7">
      <c r="A590" s="223">
        <v>103050110</v>
      </c>
      <c r="B590" s="270" t="s">
        <v>625</v>
      </c>
      <c r="C590" s="223"/>
      <c r="D590" s="223"/>
      <c r="E590" s="190">
        <v>38</v>
      </c>
      <c r="F590" s="272"/>
      <c r="G590" s="273"/>
    </row>
    <row r="591" s="200" customFormat="true" customHeight="true" spans="1:7">
      <c r="A591" s="223">
        <v>103050111</v>
      </c>
      <c r="B591" s="270" t="s">
        <v>626</v>
      </c>
      <c r="C591" s="223"/>
      <c r="D591" s="223"/>
      <c r="E591" s="190">
        <v>0</v>
      </c>
      <c r="F591" s="272"/>
      <c r="G591" s="273"/>
    </row>
    <row r="592" s="200" customFormat="true" customHeight="true" spans="1:7">
      <c r="A592" s="223">
        <v>103050112</v>
      </c>
      <c r="B592" s="270" t="s">
        <v>627</v>
      </c>
      <c r="C592" s="223"/>
      <c r="D592" s="223"/>
      <c r="E592" s="190">
        <v>0</v>
      </c>
      <c r="F592" s="272"/>
      <c r="G592" s="273"/>
    </row>
    <row r="593" s="200" customFormat="true" customHeight="true" spans="1:7">
      <c r="A593" s="223">
        <v>103050113</v>
      </c>
      <c r="B593" s="270" t="s">
        <v>628</v>
      </c>
      <c r="C593" s="223"/>
      <c r="D593" s="223"/>
      <c r="E593" s="190">
        <v>0</v>
      </c>
      <c r="F593" s="272"/>
      <c r="G593" s="273"/>
    </row>
    <row r="594" s="200" customFormat="true" customHeight="true" spans="1:7">
      <c r="A594" s="223">
        <v>103050114</v>
      </c>
      <c r="B594" s="270" t="s">
        <v>629</v>
      </c>
      <c r="C594" s="223"/>
      <c r="D594" s="223"/>
      <c r="E594" s="190">
        <v>0</v>
      </c>
      <c r="F594" s="272"/>
      <c r="G594" s="273"/>
    </row>
    <row r="595" s="200" customFormat="true" customHeight="true" spans="1:7">
      <c r="A595" s="223">
        <v>103050115</v>
      </c>
      <c r="B595" s="270" t="s">
        <v>630</v>
      </c>
      <c r="C595" s="223"/>
      <c r="D595" s="223"/>
      <c r="E595" s="190">
        <v>0</v>
      </c>
      <c r="F595" s="272"/>
      <c r="G595" s="273"/>
    </row>
    <row r="596" s="200" customFormat="true" customHeight="true" spans="1:7">
      <c r="A596" s="223">
        <v>103050116</v>
      </c>
      <c r="B596" s="270" t="s">
        <v>631</v>
      </c>
      <c r="C596" s="223"/>
      <c r="D596" s="223"/>
      <c r="E596" s="190">
        <v>0</v>
      </c>
      <c r="F596" s="272"/>
      <c r="G596" s="273"/>
    </row>
    <row r="597" s="200" customFormat="true" customHeight="true" spans="1:7">
      <c r="A597" s="223">
        <v>103050117</v>
      </c>
      <c r="B597" s="270" t="s">
        <v>632</v>
      </c>
      <c r="C597" s="223"/>
      <c r="D597" s="223"/>
      <c r="E597" s="190">
        <v>0</v>
      </c>
      <c r="F597" s="272"/>
      <c r="G597" s="273"/>
    </row>
    <row r="598" s="200" customFormat="true" customHeight="true" spans="1:7">
      <c r="A598" s="223">
        <v>103050119</v>
      </c>
      <c r="B598" s="270" t="s">
        <v>633</v>
      </c>
      <c r="C598" s="223"/>
      <c r="D598" s="223"/>
      <c r="E598" s="190">
        <v>0</v>
      </c>
      <c r="F598" s="272"/>
      <c r="G598" s="273"/>
    </row>
    <row r="599" s="200" customFormat="true" customHeight="true" spans="1:7">
      <c r="A599" s="223">
        <v>103050120</v>
      </c>
      <c r="B599" s="270" t="s">
        <v>634</v>
      </c>
      <c r="C599" s="223"/>
      <c r="D599" s="223"/>
      <c r="E599" s="190">
        <v>0</v>
      </c>
      <c r="F599" s="272"/>
      <c r="G599" s="273"/>
    </row>
    <row r="600" s="200" customFormat="true" customHeight="true" spans="1:7">
      <c r="A600" s="223">
        <v>103050121</v>
      </c>
      <c r="B600" s="270" t="s">
        <v>635</v>
      </c>
      <c r="C600" s="223"/>
      <c r="D600" s="223"/>
      <c r="E600" s="190">
        <v>0</v>
      </c>
      <c r="F600" s="272"/>
      <c r="G600" s="273"/>
    </row>
    <row r="601" s="200" customFormat="true" customHeight="true" spans="1:7">
      <c r="A601" s="223">
        <v>103050122</v>
      </c>
      <c r="B601" s="270" t="s">
        <v>636</v>
      </c>
      <c r="C601" s="223"/>
      <c r="D601" s="223"/>
      <c r="E601" s="190">
        <v>0</v>
      </c>
      <c r="F601" s="272"/>
      <c r="G601" s="273"/>
    </row>
    <row r="602" s="200" customFormat="true" customHeight="true" spans="1:7">
      <c r="A602" s="223">
        <v>103050123</v>
      </c>
      <c r="B602" s="270" t="s">
        <v>637</v>
      </c>
      <c r="C602" s="223"/>
      <c r="D602" s="223"/>
      <c r="E602" s="190">
        <v>0</v>
      </c>
      <c r="F602" s="272"/>
      <c r="G602" s="273"/>
    </row>
    <row r="603" s="200" customFormat="true" customHeight="true" spans="1:7">
      <c r="A603" s="223">
        <v>103050199</v>
      </c>
      <c r="B603" s="270" t="s">
        <v>638</v>
      </c>
      <c r="C603" s="223"/>
      <c r="D603" s="223"/>
      <c r="E603" s="190">
        <v>2723</v>
      </c>
      <c r="F603" s="272"/>
      <c r="G603" s="273"/>
    </row>
    <row r="604" s="200" customFormat="true" customHeight="true" spans="1:7">
      <c r="A604" s="223">
        <v>1030502</v>
      </c>
      <c r="B604" s="267" t="s">
        <v>639</v>
      </c>
      <c r="C604" s="224"/>
      <c r="D604" s="224"/>
      <c r="E604" s="190">
        <f>SUM(E605:E608)</f>
        <v>0</v>
      </c>
      <c r="F604" s="272"/>
      <c r="G604" s="273"/>
    </row>
    <row r="605" s="200" customFormat="true" customHeight="true" spans="1:7">
      <c r="A605" s="223">
        <v>103050201</v>
      </c>
      <c r="B605" s="270" t="s">
        <v>640</v>
      </c>
      <c r="C605" s="223"/>
      <c r="D605" s="223"/>
      <c r="E605" s="190">
        <v>0</v>
      </c>
      <c r="F605" s="272"/>
      <c r="G605" s="273"/>
    </row>
    <row r="606" s="200" customFormat="true" customHeight="true" spans="1:7">
      <c r="A606" s="223">
        <v>103050202</v>
      </c>
      <c r="B606" s="270" t="s">
        <v>641</v>
      </c>
      <c r="C606" s="223"/>
      <c r="D606" s="223"/>
      <c r="E606" s="190">
        <v>0</v>
      </c>
      <c r="F606" s="272"/>
      <c r="G606" s="273"/>
    </row>
    <row r="607" s="200" customFormat="true" customHeight="true" spans="1:7">
      <c r="A607" s="223">
        <v>103050203</v>
      </c>
      <c r="B607" s="270" t="s">
        <v>642</v>
      </c>
      <c r="C607" s="223"/>
      <c r="D607" s="223"/>
      <c r="E607" s="190">
        <v>0</v>
      </c>
      <c r="F607" s="272"/>
      <c r="G607" s="273"/>
    </row>
    <row r="608" s="200" customFormat="true" customHeight="true" spans="1:7">
      <c r="A608" s="223">
        <v>103050299</v>
      </c>
      <c r="B608" s="270" t="s">
        <v>643</v>
      </c>
      <c r="C608" s="223"/>
      <c r="D608" s="223"/>
      <c r="E608" s="190">
        <v>0</v>
      </c>
      <c r="F608" s="272"/>
      <c r="G608" s="273"/>
    </row>
    <row r="609" s="200" customFormat="true" customHeight="true" spans="1:7">
      <c r="A609" s="223">
        <v>1030503</v>
      </c>
      <c r="B609" s="267" t="s">
        <v>644</v>
      </c>
      <c r="C609" s="224"/>
      <c r="D609" s="224"/>
      <c r="E609" s="190">
        <v>0</v>
      </c>
      <c r="F609" s="272"/>
      <c r="G609" s="273"/>
    </row>
    <row r="610" s="200" customFormat="true" customHeight="true" spans="1:7">
      <c r="A610" s="223">
        <v>1030509</v>
      </c>
      <c r="B610" s="267" t="s">
        <v>645</v>
      </c>
      <c r="C610" s="224"/>
      <c r="D610" s="224"/>
      <c r="E610" s="190">
        <v>0</v>
      </c>
      <c r="F610" s="272"/>
      <c r="G610" s="273"/>
    </row>
    <row r="611" s="200" customFormat="true" customHeight="true" spans="1:7">
      <c r="A611" s="223">
        <v>10306</v>
      </c>
      <c r="B611" s="267" t="s">
        <v>646</v>
      </c>
      <c r="C611" s="224"/>
      <c r="D611" s="224"/>
      <c r="E611" s="190">
        <f>SUM(E612,E616,E619,E621,E623,E624,E628,E629)</f>
        <v>3978</v>
      </c>
      <c r="F611" s="272"/>
      <c r="G611" s="273"/>
    </row>
    <row r="612" s="200" customFormat="true" customHeight="true" spans="1:7">
      <c r="A612" s="223">
        <v>1030601</v>
      </c>
      <c r="B612" s="267" t="s">
        <v>647</v>
      </c>
      <c r="C612" s="224"/>
      <c r="D612" s="224"/>
      <c r="E612" s="190">
        <f>SUM(E613:E615)</f>
        <v>3978</v>
      </c>
      <c r="F612" s="272"/>
      <c r="G612" s="273"/>
    </row>
    <row r="613" s="200" customFormat="true" customHeight="true" spans="1:7">
      <c r="A613" s="223">
        <v>103060101</v>
      </c>
      <c r="B613" s="270" t="s">
        <v>648</v>
      </c>
      <c r="C613" s="223"/>
      <c r="D613" s="223"/>
      <c r="E613" s="190">
        <v>0</v>
      </c>
      <c r="F613" s="272"/>
      <c r="G613" s="273"/>
    </row>
    <row r="614" s="200" customFormat="true" customHeight="true" spans="1:7">
      <c r="A614" s="223">
        <v>103060102</v>
      </c>
      <c r="B614" s="270" t="s">
        <v>649</v>
      </c>
      <c r="C614" s="223"/>
      <c r="D614" s="223"/>
      <c r="E614" s="190">
        <v>0</v>
      </c>
      <c r="F614" s="272"/>
      <c r="G614" s="273"/>
    </row>
    <row r="615" s="200" customFormat="true" customHeight="true" spans="1:7">
      <c r="A615" s="223">
        <v>103060199</v>
      </c>
      <c r="B615" s="270" t="s">
        <v>650</v>
      </c>
      <c r="C615" s="223"/>
      <c r="D615" s="223"/>
      <c r="E615" s="190">
        <v>3978</v>
      </c>
      <c r="F615" s="272"/>
      <c r="G615" s="273"/>
    </row>
    <row r="616" s="200" customFormat="true" customHeight="true" spans="1:7">
      <c r="A616" s="223">
        <v>1030602</v>
      </c>
      <c r="B616" s="267" t="s">
        <v>651</v>
      </c>
      <c r="C616" s="224"/>
      <c r="D616" s="224"/>
      <c r="E616" s="190">
        <f>SUM(E617:E618)</f>
        <v>0</v>
      </c>
      <c r="F616" s="272"/>
      <c r="G616" s="273"/>
    </row>
    <row r="617" s="200" customFormat="true" customHeight="true" spans="1:7">
      <c r="A617" s="223">
        <v>103060201</v>
      </c>
      <c r="B617" s="270" t="s">
        <v>652</v>
      </c>
      <c r="C617" s="223"/>
      <c r="D617" s="223"/>
      <c r="E617" s="190">
        <v>0</v>
      </c>
      <c r="F617" s="272"/>
      <c r="G617" s="273"/>
    </row>
    <row r="618" s="200" customFormat="true" customHeight="true" spans="1:7">
      <c r="A618" s="223">
        <v>103060299</v>
      </c>
      <c r="B618" s="270" t="s">
        <v>653</v>
      </c>
      <c r="C618" s="223"/>
      <c r="D618" s="223"/>
      <c r="E618" s="190">
        <v>0</v>
      </c>
      <c r="F618" s="272"/>
      <c r="G618" s="273"/>
    </row>
    <row r="619" s="200" customFormat="true" customHeight="true" spans="1:7">
      <c r="A619" s="223">
        <v>1030603</v>
      </c>
      <c r="B619" s="267" t="s">
        <v>654</v>
      </c>
      <c r="C619" s="224"/>
      <c r="D619" s="224"/>
      <c r="E619" s="190">
        <f>E620</f>
        <v>0</v>
      </c>
      <c r="F619" s="272"/>
      <c r="G619" s="273"/>
    </row>
    <row r="620" s="200" customFormat="true" customHeight="true" spans="1:7">
      <c r="A620" s="223">
        <v>103060399</v>
      </c>
      <c r="B620" s="270" t="s">
        <v>655</v>
      </c>
      <c r="C620" s="223"/>
      <c r="D620" s="223"/>
      <c r="E620" s="190">
        <v>0</v>
      </c>
      <c r="F620" s="272"/>
      <c r="G620" s="273"/>
    </row>
    <row r="621" s="200" customFormat="true" customHeight="true" spans="1:7">
      <c r="A621" s="223">
        <v>1030604</v>
      </c>
      <c r="B621" s="267" t="s">
        <v>656</v>
      </c>
      <c r="C621" s="224"/>
      <c r="D621" s="224"/>
      <c r="E621" s="190">
        <f>E622</f>
        <v>0</v>
      </c>
      <c r="F621" s="272"/>
      <c r="G621" s="273"/>
    </row>
    <row r="622" s="200" customFormat="true" customHeight="true" spans="1:7">
      <c r="A622" s="223">
        <v>103060499</v>
      </c>
      <c r="B622" s="270" t="s">
        <v>657</v>
      </c>
      <c r="C622" s="223"/>
      <c r="D622" s="223"/>
      <c r="E622" s="190">
        <v>0</v>
      </c>
      <c r="F622" s="272"/>
      <c r="G622" s="273"/>
    </row>
    <row r="623" s="200" customFormat="true" customHeight="true" spans="1:7">
      <c r="A623" s="223">
        <v>1030605</v>
      </c>
      <c r="B623" s="267" t="s">
        <v>658</v>
      </c>
      <c r="C623" s="224"/>
      <c r="D623" s="224"/>
      <c r="E623" s="190">
        <v>0</v>
      </c>
      <c r="F623" s="272"/>
      <c r="G623" s="273"/>
    </row>
    <row r="624" s="200" customFormat="true" customHeight="true" spans="1:7">
      <c r="A624" s="223">
        <v>1030606</v>
      </c>
      <c r="B624" s="267" t="s">
        <v>659</v>
      </c>
      <c r="C624" s="224"/>
      <c r="D624" s="224"/>
      <c r="E624" s="190">
        <f>SUM(E625:E627)</f>
        <v>0</v>
      </c>
      <c r="F624" s="272"/>
      <c r="G624" s="273"/>
    </row>
    <row r="625" s="200" customFormat="true" customHeight="true" spans="1:7">
      <c r="A625" s="223">
        <v>103060601</v>
      </c>
      <c r="B625" s="270" t="s">
        <v>660</v>
      </c>
      <c r="C625" s="223"/>
      <c r="D625" s="223"/>
      <c r="E625" s="190">
        <v>0</v>
      </c>
      <c r="F625" s="272"/>
      <c r="G625" s="273"/>
    </row>
    <row r="626" s="200" customFormat="true" customHeight="true" spans="1:7">
      <c r="A626" s="223">
        <v>103060602</v>
      </c>
      <c r="B626" s="270" t="s">
        <v>661</v>
      </c>
      <c r="C626" s="223"/>
      <c r="D626" s="223"/>
      <c r="E626" s="190">
        <v>0</v>
      </c>
      <c r="F626" s="272"/>
      <c r="G626" s="273"/>
    </row>
    <row r="627" s="200" customFormat="true" customHeight="true" spans="1:7">
      <c r="A627" s="223">
        <v>103060699</v>
      </c>
      <c r="B627" s="270" t="s">
        <v>662</v>
      </c>
      <c r="C627" s="223"/>
      <c r="D627" s="223"/>
      <c r="E627" s="190">
        <v>0</v>
      </c>
      <c r="F627" s="272"/>
      <c r="G627" s="273"/>
    </row>
    <row r="628" s="200" customFormat="true" customHeight="true" spans="1:7">
      <c r="A628" s="223">
        <v>1030607</v>
      </c>
      <c r="B628" s="267" t="s">
        <v>663</v>
      </c>
      <c r="C628" s="224"/>
      <c r="D628" s="224"/>
      <c r="E628" s="190">
        <v>0</v>
      </c>
      <c r="F628" s="272"/>
      <c r="G628" s="273"/>
    </row>
    <row r="629" s="200" customFormat="true" customHeight="true" spans="1:7">
      <c r="A629" s="223">
        <v>1030699</v>
      </c>
      <c r="B629" s="267" t="s">
        <v>664</v>
      </c>
      <c r="C629" s="224"/>
      <c r="D629" s="224"/>
      <c r="E629" s="190">
        <v>0</v>
      </c>
      <c r="F629" s="272"/>
      <c r="G629" s="273"/>
    </row>
    <row r="630" s="200" customFormat="true" ht="24" spans="1:7">
      <c r="A630" s="223">
        <v>10307</v>
      </c>
      <c r="B630" s="267" t="s">
        <v>665</v>
      </c>
      <c r="C630" s="274">
        <v>6000</v>
      </c>
      <c r="D630" s="274">
        <v>6000</v>
      </c>
      <c r="E630" s="190">
        <f>SUM(E631,E634,E641:E643,E648,E654:E655,E658,E659,E662:E665,E670:E674,E677:E678)</f>
        <v>12097</v>
      </c>
      <c r="F630" s="272">
        <f>E630/D630</f>
        <v>2.01616666666667</v>
      </c>
      <c r="G630" s="273" t="s">
        <v>666</v>
      </c>
    </row>
    <row r="631" s="200" customFormat="true" customHeight="true" spans="1:7">
      <c r="A631" s="223">
        <v>1030701</v>
      </c>
      <c r="B631" s="267" t="s">
        <v>667</v>
      </c>
      <c r="C631" s="224"/>
      <c r="D631" s="224"/>
      <c r="E631" s="190">
        <f>SUM(E632:E633)</f>
        <v>0</v>
      </c>
      <c r="F631" s="272"/>
      <c r="G631" s="273"/>
    </row>
    <row r="632" s="200" customFormat="true" customHeight="true" spans="1:7">
      <c r="A632" s="223">
        <v>103070101</v>
      </c>
      <c r="B632" s="270" t="s">
        <v>668</v>
      </c>
      <c r="C632" s="223"/>
      <c r="D632" s="223"/>
      <c r="E632" s="190">
        <v>0</v>
      </c>
      <c r="F632" s="272"/>
      <c r="G632" s="273"/>
    </row>
    <row r="633" s="200" customFormat="true" customHeight="true" spans="1:7">
      <c r="A633" s="223">
        <v>103070102</v>
      </c>
      <c r="B633" s="270" t="s">
        <v>669</v>
      </c>
      <c r="C633" s="223"/>
      <c r="D633" s="223"/>
      <c r="E633" s="190">
        <v>0</v>
      </c>
      <c r="F633" s="272"/>
      <c r="G633" s="273"/>
    </row>
    <row r="634" s="200" customFormat="true" customHeight="true" spans="1:7">
      <c r="A634" s="223">
        <v>1030702</v>
      </c>
      <c r="B634" s="267" t="s">
        <v>670</v>
      </c>
      <c r="C634" s="224"/>
      <c r="D634" s="224"/>
      <c r="E634" s="190">
        <f>SUM(E635:E640)</f>
        <v>0</v>
      </c>
      <c r="F634" s="272"/>
      <c r="G634" s="273"/>
    </row>
    <row r="635" s="200" customFormat="true" customHeight="true" spans="1:7">
      <c r="A635" s="223">
        <v>103070201</v>
      </c>
      <c r="B635" s="270" t="s">
        <v>671</v>
      </c>
      <c r="C635" s="223"/>
      <c r="D635" s="223"/>
      <c r="E635" s="190">
        <v>0</v>
      </c>
      <c r="F635" s="272"/>
      <c r="G635" s="273"/>
    </row>
    <row r="636" s="200" customFormat="true" customHeight="true" spans="1:7">
      <c r="A636" s="223">
        <v>103070202</v>
      </c>
      <c r="B636" s="270" t="s">
        <v>672</v>
      </c>
      <c r="C636" s="223"/>
      <c r="D636" s="223"/>
      <c r="E636" s="190">
        <v>0</v>
      </c>
      <c r="F636" s="272"/>
      <c r="G636" s="273"/>
    </row>
    <row r="637" s="200" customFormat="true" customHeight="true" spans="1:7">
      <c r="A637" s="223">
        <v>103070203</v>
      </c>
      <c r="B637" s="270" t="s">
        <v>673</v>
      </c>
      <c r="C637" s="223"/>
      <c r="D637" s="223"/>
      <c r="E637" s="190">
        <v>0</v>
      </c>
      <c r="F637" s="272"/>
      <c r="G637" s="273"/>
    </row>
    <row r="638" s="200" customFormat="true" customHeight="true" spans="1:7">
      <c r="A638" s="223">
        <v>103070204</v>
      </c>
      <c r="B638" s="270" t="s">
        <v>674</v>
      </c>
      <c r="C638" s="223"/>
      <c r="D638" s="223"/>
      <c r="E638" s="190">
        <v>0</v>
      </c>
      <c r="F638" s="272"/>
      <c r="G638" s="273"/>
    </row>
    <row r="639" s="200" customFormat="true" customHeight="true" spans="1:7">
      <c r="A639" s="223">
        <v>103070205</v>
      </c>
      <c r="B639" s="270" t="s">
        <v>675</v>
      </c>
      <c r="C639" s="223"/>
      <c r="D639" s="223"/>
      <c r="E639" s="190">
        <v>0</v>
      </c>
      <c r="F639" s="272"/>
      <c r="G639" s="273"/>
    </row>
    <row r="640" s="200" customFormat="true" customHeight="true" spans="1:7">
      <c r="A640" s="223">
        <v>103070206</v>
      </c>
      <c r="B640" s="270" t="s">
        <v>676</v>
      </c>
      <c r="C640" s="223"/>
      <c r="D640" s="223"/>
      <c r="E640" s="190">
        <v>0</v>
      </c>
      <c r="F640" s="272"/>
      <c r="G640" s="273"/>
    </row>
    <row r="641" s="200" customFormat="true" customHeight="true" spans="1:7">
      <c r="A641" s="223">
        <v>1030703</v>
      </c>
      <c r="B641" s="267" t="s">
        <v>677</v>
      </c>
      <c r="C641" s="224"/>
      <c r="D641" s="224"/>
      <c r="E641" s="190">
        <v>0</v>
      </c>
      <c r="F641" s="272"/>
      <c r="G641" s="273"/>
    </row>
    <row r="642" s="200" customFormat="true" customHeight="true" spans="1:7">
      <c r="A642" s="223">
        <v>1030704</v>
      </c>
      <c r="B642" s="267" t="s">
        <v>678</v>
      </c>
      <c r="C642" s="224"/>
      <c r="D642" s="224"/>
      <c r="E642" s="190">
        <v>0</v>
      </c>
      <c r="F642" s="272"/>
      <c r="G642" s="273"/>
    </row>
    <row r="643" s="200" customFormat="true" customHeight="true" spans="1:7">
      <c r="A643" s="223">
        <v>1030705</v>
      </c>
      <c r="B643" s="267" t="s">
        <v>679</v>
      </c>
      <c r="C643" s="224"/>
      <c r="D643" s="224"/>
      <c r="E643" s="190">
        <f>SUM(E644:E647)</f>
        <v>421</v>
      </c>
      <c r="F643" s="272"/>
      <c r="G643" s="273"/>
    </row>
    <row r="644" s="200" customFormat="true" customHeight="true" spans="1:7">
      <c r="A644" s="223">
        <v>103070501</v>
      </c>
      <c r="B644" s="270" t="s">
        <v>680</v>
      </c>
      <c r="C644" s="223"/>
      <c r="D644" s="223"/>
      <c r="E644" s="190">
        <v>401</v>
      </c>
      <c r="F644" s="272"/>
      <c r="G644" s="273"/>
    </row>
    <row r="645" s="200" customFormat="true" customHeight="true" spans="1:7">
      <c r="A645" s="223">
        <v>103070502</v>
      </c>
      <c r="B645" s="270" t="s">
        <v>681</v>
      </c>
      <c r="C645" s="223"/>
      <c r="D645" s="223"/>
      <c r="E645" s="190">
        <v>0</v>
      </c>
      <c r="F645" s="272"/>
      <c r="G645" s="273"/>
    </row>
    <row r="646" s="200" customFormat="true" customHeight="true" spans="1:7">
      <c r="A646" s="223">
        <v>103070503</v>
      </c>
      <c r="B646" s="270" t="s">
        <v>682</v>
      </c>
      <c r="C646" s="223"/>
      <c r="D646" s="223"/>
      <c r="E646" s="190">
        <v>0</v>
      </c>
      <c r="F646" s="272"/>
      <c r="G646" s="273"/>
    </row>
    <row r="647" s="200" customFormat="true" customHeight="true" spans="1:7">
      <c r="A647" s="223">
        <v>103070599</v>
      </c>
      <c r="B647" s="270" t="s">
        <v>683</v>
      </c>
      <c r="C647" s="223"/>
      <c r="D647" s="223"/>
      <c r="E647" s="190">
        <v>20</v>
      </c>
      <c r="F647" s="272"/>
      <c r="G647" s="273"/>
    </row>
    <row r="648" s="200" customFormat="true" customHeight="true" spans="1:7">
      <c r="A648" s="223">
        <v>1030706</v>
      </c>
      <c r="B648" s="267" t="s">
        <v>684</v>
      </c>
      <c r="C648" s="224"/>
      <c r="D648" s="224"/>
      <c r="E648" s="190">
        <f>SUM(E649:E653)</f>
        <v>3096</v>
      </c>
      <c r="F648" s="272"/>
      <c r="G648" s="273"/>
    </row>
    <row r="649" s="200" customFormat="true" customHeight="true" spans="1:7">
      <c r="A649" s="223">
        <v>103070601</v>
      </c>
      <c r="B649" s="270" t="s">
        <v>685</v>
      </c>
      <c r="C649" s="223"/>
      <c r="D649" s="223"/>
      <c r="E649" s="190">
        <v>464</v>
      </c>
      <c r="F649" s="272"/>
      <c r="G649" s="273"/>
    </row>
    <row r="650" s="200" customFormat="true" customHeight="true" spans="1:7">
      <c r="A650" s="223">
        <v>103070602</v>
      </c>
      <c r="B650" s="270" t="s">
        <v>686</v>
      </c>
      <c r="C650" s="223"/>
      <c r="D650" s="223"/>
      <c r="E650" s="190">
        <v>76</v>
      </c>
      <c r="F650" s="272"/>
      <c r="G650" s="273"/>
    </row>
    <row r="651" s="200" customFormat="true" customHeight="true" spans="1:7">
      <c r="A651" s="223">
        <v>103070603</v>
      </c>
      <c r="B651" s="270" t="s">
        <v>687</v>
      </c>
      <c r="C651" s="223"/>
      <c r="D651" s="223"/>
      <c r="E651" s="190">
        <v>53</v>
      </c>
      <c r="F651" s="272"/>
      <c r="G651" s="273"/>
    </row>
    <row r="652" s="200" customFormat="true" customHeight="true" spans="1:7">
      <c r="A652" s="223">
        <v>103070604</v>
      </c>
      <c r="B652" s="270" t="s">
        <v>688</v>
      </c>
      <c r="C652" s="223"/>
      <c r="D652" s="223"/>
      <c r="E652" s="190">
        <v>2494</v>
      </c>
      <c r="F652" s="272"/>
      <c r="G652" s="273"/>
    </row>
    <row r="653" s="200" customFormat="true" customHeight="true" spans="1:7">
      <c r="A653" s="223">
        <v>103070699</v>
      </c>
      <c r="B653" s="270" t="s">
        <v>689</v>
      </c>
      <c r="C653" s="223"/>
      <c r="D653" s="223"/>
      <c r="E653" s="190">
        <v>9</v>
      </c>
      <c r="F653" s="272"/>
      <c r="G653" s="273"/>
    </row>
    <row r="654" s="200" customFormat="true" customHeight="true" spans="1:7">
      <c r="A654" s="223">
        <v>1030707</v>
      </c>
      <c r="B654" s="267" t="s">
        <v>690</v>
      </c>
      <c r="C654" s="224"/>
      <c r="D654" s="224"/>
      <c r="E654" s="190">
        <v>0</v>
      </c>
      <c r="F654" s="272"/>
      <c r="G654" s="273"/>
    </row>
    <row r="655" s="200" customFormat="true" customHeight="true" spans="1:7">
      <c r="A655" s="223">
        <v>1030708</v>
      </c>
      <c r="B655" s="267" t="s">
        <v>691</v>
      </c>
      <c r="C655" s="224"/>
      <c r="D655" s="224"/>
      <c r="E655" s="190">
        <f>SUM(E656:E657)</f>
        <v>0</v>
      </c>
      <c r="F655" s="272"/>
      <c r="G655" s="273"/>
    </row>
    <row r="656" s="200" customFormat="true" customHeight="true" spans="1:7">
      <c r="A656" s="223">
        <v>103070801</v>
      </c>
      <c r="B656" s="270" t="s">
        <v>692</v>
      </c>
      <c r="C656" s="223"/>
      <c r="D656" s="223"/>
      <c r="E656" s="190">
        <v>0</v>
      </c>
      <c r="F656" s="272"/>
      <c r="G656" s="273"/>
    </row>
    <row r="657" s="200" customFormat="true" customHeight="true" spans="1:7">
      <c r="A657" s="223">
        <v>103070802</v>
      </c>
      <c r="B657" s="270" t="s">
        <v>693</v>
      </c>
      <c r="C657" s="223"/>
      <c r="D657" s="223"/>
      <c r="E657" s="190">
        <v>0</v>
      </c>
      <c r="F657" s="272"/>
      <c r="G657" s="273"/>
    </row>
    <row r="658" s="200" customFormat="true" customHeight="true" spans="1:7">
      <c r="A658" s="223">
        <v>1030709</v>
      </c>
      <c r="B658" s="267" t="s">
        <v>694</v>
      </c>
      <c r="C658" s="224"/>
      <c r="D658" s="224"/>
      <c r="E658" s="190">
        <v>0</v>
      </c>
      <c r="F658" s="272"/>
      <c r="G658" s="273"/>
    </row>
    <row r="659" s="200" customFormat="true" customHeight="true" spans="1:7">
      <c r="A659" s="223">
        <v>1030710</v>
      </c>
      <c r="B659" s="267" t="s">
        <v>695</v>
      </c>
      <c r="C659" s="224"/>
      <c r="D659" s="224"/>
      <c r="E659" s="190">
        <f>E660+E661</f>
        <v>0</v>
      </c>
      <c r="F659" s="272"/>
      <c r="G659" s="273"/>
    </row>
    <row r="660" s="200" customFormat="true" customHeight="true" spans="1:7">
      <c r="A660" s="223">
        <v>103071001</v>
      </c>
      <c r="B660" s="270" t="s">
        <v>696</v>
      </c>
      <c r="C660" s="223"/>
      <c r="D660" s="223"/>
      <c r="E660" s="190">
        <v>0</v>
      </c>
      <c r="F660" s="272"/>
      <c r="G660" s="273"/>
    </row>
    <row r="661" s="200" customFormat="true" customHeight="true" spans="1:7">
      <c r="A661" s="223">
        <v>103071002</v>
      </c>
      <c r="B661" s="270" t="s">
        <v>697</v>
      </c>
      <c r="C661" s="223"/>
      <c r="D661" s="223"/>
      <c r="E661" s="190">
        <v>0</v>
      </c>
      <c r="F661" s="272"/>
      <c r="G661" s="273"/>
    </row>
    <row r="662" s="200" customFormat="true" customHeight="true" spans="1:7">
      <c r="A662" s="223">
        <v>1030711</v>
      </c>
      <c r="B662" s="267" t="s">
        <v>698</v>
      </c>
      <c r="C662" s="224"/>
      <c r="D662" s="224"/>
      <c r="E662" s="190">
        <v>0</v>
      </c>
      <c r="F662" s="272"/>
      <c r="G662" s="273"/>
    </row>
    <row r="663" s="200" customFormat="true" customHeight="true" spans="1:7">
      <c r="A663" s="223">
        <v>1030712</v>
      </c>
      <c r="B663" s="267" t="s">
        <v>699</v>
      </c>
      <c r="C663" s="224"/>
      <c r="D663" s="224"/>
      <c r="E663" s="190">
        <v>0</v>
      </c>
      <c r="F663" s="272"/>
      <c r="G663" s="273"/>
    </row>
    <row r="664" s="200" customFormat="true" customHeight="true" spans="1:7">
      <c r="A664" s="223">
        <v>1030713</v>
      </c>
      <c r="B664" s="267" t="s">
        <v>700</v>
      </c>
      <c r="C664" s="224"/>
      <c r="D664" s="224"/>
      <c r="E664" s="190">
        <v>0</v>
      </c>
      <c r="F664" s="272"/>
      <c r="G664" s="273"/>
    </row>
    <row r="665" s="200" customFormat="true" customHeight="true" spans="1:7">
      <c r="A665" s="223">
        <v>1030714</v>
      </c>
      <c r="B665" s="267" t="s">
        <v>701</v>
      </c>
      <c r="C665" s="224"/>
      <c r="D665" s="224"/>
      <c r="E665" s="190">
        <f>SUM(E666:E669)</f>
        <v>0</v>
      </c>
      <c r="F665" s="272"/>
      <c r="G665" s="273"/>
    </row>
    <row r="666" s="200" customFormat="true" customHeight="true" spans="1:7">
      <c r="A666" s="223">
        <v>103071401</v>
      </c>
      <c r="B666" s="270" t="s">
        <v>702</v>
      </c>
      <c r="C666" s="223"/>
      <c r="D666" s="223"/>
      <c r="E666" s="190">
        <v>0</v>
      </c>
      <c r="F666" s="272"/>
      <c r="G666" s="273"/>
    </row>
    <row r="667" s="200" customFormat="true" customHeight="true" spans="1:7">
      <c r="A667" s="223">
        <v>103071402</v>
      </c>
      <c r="B667" s="270" t="s">
        <v>703</v>
      </c>
      <c r="C667" s="223"/>
      <c r="D667" s="223"/>
      <c r="E667" s="190">
        <v>0</v>
      </c>
      <c r="F667" s="272"/>
      <c r="G667" s="273"/>
    </row>
    <row r="668" s="200" customFormat="true" customHeight="true" spans="1:7">
      <c r="A668" s="223">
        <v>103071404</v>
      </c>
      <c r="B668" s="270" t="s">
        <v>704</v>
      </c>
      <c r="C668" s="223"/>
      <c r="D668" s="223"/>
      <c r="E668" s="190">
        <v>0</v>
      </c>
      <c r="F668" s="272"/>
      <c r="G668" s="273"/>
    </row>
    <row r="669" s="200" customFormat="true" customHeight="true" spans="1:7">
      <c r="A669" s="223">
        <v>103071405</v>
      </c>
      <c r="B669" s="270" t="s">
        <v>705</v>
      </c>
      <c r="C669" s="223"/>
      <c r="D669" s="223"/>
      <c r="E669" s="190">
        <v>0</v>
      </c>
      <c r="F669" s="272"/>
      <c r="G669" s="273"/>
    </row>
    <row r="670" s="200" customFormat="true" customHeight="true" spans="1:7">
      <c r="A670" s="223">
        <v>1030715</v>
      </c>
      <c r="B670" s="267" t="s">
        <v>706</v>
      </c>
      <c r="C670" s="224"/>
      <c r="D670" s="224"/>
      <c r="E670" s="190">
        <v>0</v>
      </c>
      <c r="F670" s="272"/>
      <c r="G670" s="273"/>
    </row>
    <row r="671" s="200" customFormat="true" customHeight="true" spans="1:7">
      <c r="A671" s="223">
        <v>1030716</v>
      </c>
      <c r="B671" s="267" t="s">
        <v>707</v>
      </c>
      <c r="C671" s="224"/>
      <c r="D671" s="224"/>
      <c r="E671" s="190">
        <v>0</v>
      </c>
      <c r="F671" s="272"/>
      <c r="G671" s="273"/>
    </row>
    <row r="672" s="200" customFormat="true" customHeight="true" spans="1:7">
      <c r="A672" s="223">
        <v>1030717</v>
      </c>
      <c r="B672" s="267" t="s">
        <v>708</v>
      </c>
      <c r="C672" s="224"/>
      <c r="D672" s="224"/>
      <c r="E672" s="190">
        <v>0</v>
      </c>
      <c r="F672" s="272"/>
      <c r="G672" s="273"/>
    </row>
    <row r="673" s="200" customFormat="true" customHeight="true" spans="1:7">
      <c r="A673" s="223">
        <v>1030718</v>
      </c>
      <c r="B673" s="267" t="s">
        <v>709</v>
      </c>
      <c r="C673" s="224"/>
      <c r="D673" s="224"/>
      <c r="E673" s="190">
        <v>0</v>
      </c>
      <c r="F673" s="272"/>
      <c r="G673" s="273"/>
    </row>
    <row r="674" s="200" customFormat="true" customHeight="true" spans="1:7">
      <c r="A674" s="223">
        <v>1030719</v>
      </c>
      <c r="B674" s="267" t="s">
        <v>710</v>
      </c>
      <c r="C674" s="224"/>
      <c r="D674" s="224"/>
      <c r="E674" s="190">
        <f>E675+E676</f>
        <v>14</v>
      </c>
      <c r="F674" s="272"/>
      <c r="G674" s="273"/>
    </row>
    <row r="675" s="200" customFormat="true" customHeight="true" spans="1:7">
      <c r="A675" s="223">
        <v>103071901</v>
      </c>
      <c r="B675" s="270" t="s">
        <v>711</v>
      </c>
      <c r="C675" s="223"/>
      <c r="D675" s="223"/>
      <c r="E675" s="190">
        <v>0</v>
      </c>
      <c r="F675" s="272"/>
      <c r="G675" s="273"/>
    </row>
    <row r="676" s="200" customFormat="true" customHeight="true" spans="1:7">
      <c r="A676" s="223">
        <v>103071999</v>
      </c>
      <c r="B676" s="270" t="s">
        <v>712</v>
      </c>
      <c r="C676" s="223"/>
      <c r="D676" s="223"/>
      <c r="E676" s="190">
        <v>14</v>
      </c>
      <c r="F676" s="272"/>
      <c r="G676" s="273"/>
    </row>
    <row r="677" s="200" customFormat="true" customHeight="true" spans="1:7">
      <c r="A677" s="223">
        <v>1030720</v>
      </c>
      <c r="B677" s="267" t="s">
        <v>713</v>
      </c>
      <c r="C677" s="224"/>
      <c r="D677" s="224"/>
      <c r="E677" s="190">
        <v>0</v>
      </c>
      <c r="F677" s="272"/>
      <c r="G677" s="273"/>
    </row>
    <row r="678" s="200" customFormat="true" customHeight="true" spans="1:7">
      <c r="A678" s="223">
        <v>1030799</v>
      </c>
      <c r="B678" s="267" t="s">
        <v>714</v>
      </c>
      <c r="C678" s="224"/>
      <c r="D678" s="224"/>
      <c r="E678" s="190">
        <v>8566</v>
      </c>
      <c r="F678" s="272"/>
      <c r="G678" s="273"/>
    </row>
    <row r="679" s="200" customFormat="true" customHeight="true" spans="1:7">
      <c r="A679" s="223">
        <v>10308</v>
      </c>
      <c r="B679" s="267" t="s">
        <v>715</v>
      </c>
      <c r="C679" s="224"/>
      <c r="D679" s="224"/>
      <c r="E679" s="190">
        <f>E680+E681</f>
        <v>0</v>
      </c>
      <c r="F679" s="272"/>
      <c r="G679" s="273"/>
    </row>
    <row r="680" s="200" customFormat="true" customHeight="true" spans="1:7">
      <c r="A680" s="223">
        <v>1030801</v>
      </c>
      <c r="B680" s="267" t="s">
        <v>716</v>
      </c>
      <c r="C680" s="224"/>
      <c r="D680" s="224"/>
      <c r="E680" s="190">
        <v>0</v>
      </c>
      <c r="F680" s="272"/>
      <c r="G680" s="273"/>
    </row>
    <row r="681" s="200" customFormat="true" customHeight="true" spans="1:7">
      <c r="A681" s="223">
        <v>1030802</v>
      </c>
      <c r="B681" s="267" t="s">
        <v>717</v>
      </c>
      <c r="C681" s="224"/>
      <c r="D681" s="224"/>
      <c r="E681" s="190">
        <v>0</v>
      </c>
      <c r="F681" s="272"/>
      <c r="G681" s="273"/>
    </row>
    <row r="682" s="200" customFormat="true" customHeight="true" spans="1:7">
      <c r="A682" s="223">
        <v>10309</v>
      </c>
      <c r="B682" s="267" t="s">
        <v>50</v>
      </c>
      <c r="C682" s="274">
        <v>16500</v>
      </c>
      <c r="D682" s="274">
        <v>16500</v>
      </c>
      <c r="E682" s="190">
        <f>SUM(E683:E687)</f>
        <v>3340</v>
      </c>
      <c r="F682" s="272">
        <f>E682/D682</f>
        <v>0.202424242424242</v>
      </c>
      <c r="G682" s="273"/>
    </row>
    <row r="683" s="200" customFormat="true" customHeight="true" spans="1:7">
      <c r="A683" s="223">
        <v>1030901</v>
      </c>
      <c r="B683" s="267" t="s">
        <v>718</v>
      </c>
      <c r="C683" s="224"/>
      <c r="D683" s="224"/>
      <c r="E683" s="190">
        <v>0</v>
      </c>
      <c r="F683" s="272"/>
      <c r="G683" s="273"/>
    </row>
    <row r="684" s="200" customFormat="true" customHeight="true" spans="1:7">
      <c r="A684" s="223">
        <v>1030902</v>
      </c>
      <c r="B684" s="267" t="s">
        <v>719</v>
      </c>
      <c r="C684" s="224"/>
      <c r="D684" s="224"/>
      <c r="E684" s="190">
        <v>0</v>
      </c>
      <c r="F684" s="272"/>
      <c r="G684" s="273"/>
    </row>
    <row r="685" s="200" customFormat="true" customHeight="true" spans="1:7">
      <c r="A685" s="223">
        <v>1030903</v>
      </c>
      <c r="B685" s="267" t="s">
        <v>720</v>
      </c>
      <c r="C685" s="224"/>
      <c r="D685" s="224"/>
      <c r="E685" s="190">
        <v>2321</v>
      </c>
      <c r="F685" s="272"/>
      <c r="G685" s="273"/>
    </row>
    <row r="686" s="200" customFormat="true" customHeight="true" spans="1:7">
      <c r="A686" s="223">
        <v>1030904</v>
      </c>
      <c r="B686" s="267" t="s">
        <v>721</v>
      </c>
      <c r="C686" s="224"/>
      <c r="D686" s="224"/>
      <c r="E686" s="190">
        <v>0</v>
      </c>
      <c r="F686" s="272"/>
      <c r="G686" s="273"/>
    </row>
    <row r="687" s="200" customFormat="true" customHeight="true" spans="1:7">
      <c r="A687" s="223">
        <v>1030999</v>
      </c>
      <c r="B687" s="267" t="s">
        <v>722</v>
      </c>
      <c r="C687" s="224"/>
      <c r="D687" s="224"/>
      <c r="E687" s="190">
        <v>1019</v>
      </c>
      <c r="F687" s="272"/>
      <c r="G687" s="273"/>
    </row>
    <row r="688" s="200" customFormat="true" customHeight="true" spans="1:7">
      <c r="A688" s="223">
        <v>10399</v>
      </c>
      <c r="B688" s="267" t="s">
        <v>723</v>
      </c>
      <c r="C688" s="274">
        <v>1000</v>
      </c>
      <c r="D688" s="274">
        <v>1000</v>
      </c>
      <c r="E688" s="190">
        <f>SUM(E689:E695)</f>
        <v>2049</v>
      </c>
      <c r="F688" s="272">
        <f>E688/D688</f>
        <v>2.049</v>
      </c>
      <c r="G688" s="273"/>
    </row>
    <row r="689" s="200" customFormat="true" customHeight="true" spans="1:7">
      <c r="A689" s="223">
        <v>1039904</v>
      </c>
      <c r="B689" s="267" t="s">
        <v>724</v>
      </c>
      <c r="C689" s="224"/>
      <c r="D689" s="224"/>
      <c r="E689" s="190">
        <v>0</v>
      </c>
      <c r="F689" s="272"/>
      <c r="G689" s="273"/>
    </row>
    <row r="690" s="200" customFormat="true" customHeight="true" spans="1:7">
      <c r="A690" s="223">
        <v>1039907</v>
      </c>
      <c r="B690" s="267" t="s">
        <v>725</v>
      </c>
      <c r="C690" s="224"/>
      <c r="D690" s="224"/>
      <c r="E690" s="190">
        <v>0</v>
      </c>
      <c r="F690" s="272"/>
      <c r="G690" s="273"/>
    </row>
    <row r="691" s="200" customFormat="true" customHeight="true" spans="1:7">
      <c r="A691" s="223">
        <v>1039908</v>
      </c>
      <c r="B691" s="267" t="s">
        <v>726</v>
      </c>
      <c r="C691" s="224"/>
      <c r="D691" s="224"/>
      <c r="E691" s="190">
        <v>0</v>
      </c>
      <c r="F691" s="272"/>
      <c r="G691" s="273"/>
    </row>
    <row r="692" s="200" customFormat="true" customHeight="true" spans="1:7">
      <c r="A692" s="223">
        <v>1039912</v>
      </c>
      <c r="B692" s="267" t="s">
        <v>727</v>
      </c>
      <c r="C692" s="224"/>
      <c r="D692" s="224"/>
      <c r="E692" s="190">
        <v>0</v>
      </c>
      <c r="F692" s="272"/>
      <c r="G692" s="273"/>
    </row>
    <row r="693" s="200" customFormat="true" customHeight="true" spans="1:7">
      <c r="A693" s="223">
        <v>1039913</v>
      </c>
      <c r="B693" s="267" t="s">
        <v>728</v>
      </c>
      <c r="C693" s="224"/>
      <c r="D693" s="224"/>
      <c r="E693" s="190">
        <v>0</v>
      </c>
      <c r="F693" s="272"/>
      <c r="G693" s="273"/>
    </row>
    <row r="694" s="200" customFormat="true" customHeight="true" spans="1:7">
      <c r="A694" s="223">
        <v>1039914</v>
      </c>
      <c r="B694" s="267" t="s">
        <v>729</v>
      </c>
      <c r="C694" s="224"/>
      <c r="D694" s="224"/>
      <c r="E694" s="190">
        <v>0</v>
      </c>
      <c r="F694" s="272"/>
      <c r="G694" s="273"/>
    </row>
    <row r="695" s="200" customFormat="true" customHeight="true" spans="1:7">
      <c r="A695" s="223">
        <v>1039999</v>
      </c>
      <c r="B695" s="267" t="s">
        <v>730</v>
      </c>
      <c r="C695" s="224"/>
      <c r="D695" s="224"/>
      <c r="E695" s="190">
        <v>2049</v>
      </c>
      <c r="F695" s="272"/>
      <c r="G695" s="273"/>
    </row>
  </sheetData>
  <autoFilter ref="A4:F695">
    <extLst/>
  </autoFilter>
  <mergeCells count="2">
    <mergeCell ref="A2:F2"/>
    <mergeCell ref="A3:B3"/>
  </mergeCells>
  <printOptions horizontalCentered="true"/>
  <pageMargins left="0.275" right="0.15625" top="0.471527777777778" bottom="0.393055555555556" header="0.15625" footer="0"/>
  <pageSetup paperSize="9" scale="94" fitToHeight="0" orientation="portrait"/>
  <headerFooter alignWithMargins="0">
    <oddFooter>&amp;C第 &amp;P 页 &amp;R&amp;A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1351"/>
  <sheetViews>
    <sheetView showZeros="0" workbookViewId="0">
      <pane xSplit="1" ySplit="4" topLeftCell="B5" activePane="bottomRight" state="frozen"/>
      <selection/>
      <selection pane="topRight"/>
      <selection pane="bottomLeft"/>
      <selection pane="bottomRight" activeCell="G4" sqref="G4:G1351"/>
    </sheetView>
  </sheetViews>
  <sheetFormatPr defaultColWidth="9" defaultRowHeight="15.75" outlineLevelCol="6"/>
  <cols>
    <col min="1" max="1" width="10" style="233" customWidth="true"/>
    <col min="2" max="2" width="30.25" style="233" customWidth="true"/>
    <col min="3" max="3" width="13" style="250" customWidth="true"/>
    <col min="4" max="4" width="11.625" style="251" customWidth="true"/>
    <col min="5" max="5" width="13" style="233" customWidth="true"/>
    <col min="6" max="6" width="13" style="252" customWidth="true"/>
    <col min="7" max="7" width="27.75" style="253" customWidth="true"/>
    <col min="8" max="16384" width="9" style="233"/>
  </cols>
  <sheetData>
    <row r="1" spans="1:1">
      <c r="A1" s="181" t="s">
        <v>731</v>
      </c>
    </row>
    <row r="2" ht="24.95" customHeight="true" spans="1:6">
      <c r="A2" s="234" t="s">
        <v>732</v>
      </c>
      <c r="B2" s="234"/>
      <c r="C2" s="254"/>
      <c r="D2" s="255"/>
      <c r="E2" s="234"/>
      <c r="F2" s="257"/>
    </row>
    <row r="3" ht="14.25" customHeight="true" spans="1:6">
      <c r="A3" s="235"/>
      <c r="B3" s="235"/>
      <c r="C3" s="235"/>
      <c r="D3" s="256"/>
      <c r="E3" s="235"/>
      <c r="F3" s="252" t="s">
        <v>3</v>
      </c>
    </row>
    <row r="4" s="232" customFormat="true" ht="33" spans="1:7">
      <c r="A4" s="236" t="s">
        <v>11</v>
      </c>
      <c r="B4" s="236" t="s">
        <v>73</v>
      </c>
      <c r="C4" s="237" t="s">
        <v>74</v>
      </c>
      <c r="D4" s="238" t="s">
        <v>75</v>
      </c>
      <c r="E4" s="237" t="s">
        <v>7</v>
      </c>
      <c r="F4" s="237" t="s">
        <v>76</v>
      </c>
      <c r="G4" s="237" t="s">
        <v>77</v>
      </c>
    </row>
    <row r="5" spans="1:7">
      <c r="A5" s="223"/>
      <c r="B5" s="185" t="s">
        <v>733</v>
      </c>
      <c r="C5" s="239">
        <v>801560</v>
      </c>
      <c r="D5" s="240">
        <v>611659</v>
      </c>
      <c r="E5" s="188">
        <f>SUM(E6,E250,E290,E309,E400,E454,E508,E565,E686,E758,E836,E859,E970,E1034,E1101,E1121,E1151,E1161,E1206,E1226,E1280,E1337,E1340,E1348)</f>
        <v>597440</v>
      </c>
      <c r="F5" s="243">
        <f>E5/D5</f>
        <v>0.976753387099675</v>
      </c>
      <c r="G5" s="244"/>
    </row>
    <row r="6" spans="1:7">
      <c r="A6" s="223">
        <v>201</v>
      </c>
      <c r="B6" s="224" t="s">
        <v>734</v>
      </c>
      <c r="C6" s="241">
        <v>95765.54</v>
      </c>
      <c r="D6" s="242">
        <f>SUM(D7,D19,D28,D39,D50,D61,D72,D84,D93,D106,D116,D125,D136,D149,D156,D164,D170,D177,D184,D191,D198,D205,D213,D219,D225,D232,D247)</f>
        <v>94368</v>
      </c>
      <c r="E6" s="190">
        <f>SUM(E7+E19+E28+E39+E50+E61+E72+E84+E93+E106+E116+E125+E136+E149+E156+E164+E170+E177+E184+E191+E198+E205+E213+E219+E225+E232+E247)</f>
        <v>92903</v>
      </c>
      <c r="F6" s="245">
        <f t="shared" ref="F6:F69" si="0">E6/D6</f>
        <v>0.984475669718549</v>
      </c>
      <c r="G6" s="244"/>
    </row>
    <row r="7" spans="1:7">
      <c r="A7" s="223">
        <v>20101</v>
      </c>
      <c r="B7" s="224" t="s">
        <v>735</v>
      </c>
      <c r="C7" s="241">
        <v>2474.094448</v>
      </c>
      <c r="D7" s="242">
        <f>SUM(D8:D18)</f>
        <v>1974</v>
      </c>
      <c r="E7" s="190">
        <f>SUM(E8:E18)</f>
        <v>1926</v>
      </c>
      <c r="F7" s="245">
        <f t="shared" si="0"/>
        <v>0.975683890577508</v>
      </c>
      <c r="G7" s="244"/>
    </row>
    <row r="8" spans="1:7">
      <c r="A8" s="223">
        <v>2010101</v>
      </c>
      <c r="B8" s="223" t="s">
        <v>736</v>
      </c>
      <c r="C8" s="241">
        <v>1324.539448</v>
      </c>
      <c r="D8" s="242">
        <v>963</v>
      </c>
      <c r="E8" s="190">
        <v>934</v>
      </c>
      <c r="F8" s="245">
        <f t="shared" si="0"/>
        <v>0.969885773624091</v>
      </c>
      <c r="G8" s="244"/>
    </row>
    <row r="9" spans="1:7">
      <c r="A9" s="223">
        <v>2010102</v>
      </c>
      <c r="B9" s="223" t="s">
        <v>737</v>
      </c>
      <c r="C9" s="241">
        <v>197.4</v>
      </c>
      <c r="D9" s="242">
        <v>198</v>
      </c>
      <c r="E9" s="190">
        <v>180</v>
      </c>
      <c r="F9" s="245">
        <f t="shared" si="0"/>
        <v>0.909090909090909</v>
      </c>
      <c r="G9" s="244"/>
    </row>
    <row r="10" spans="1:7">
      <c r="A10" s="223">
        <v>2010103</v>
      </c>
      <c r="B10" s="223" t="s">
        <v>738</v>
      </c>
      <c r="C10" s="241">
        <v>0</v>
      </c>
      <c r="D10" s="242"/>
      <c r="E10" s="190">
        <v>0</v>
      </c>
      <c r="F10" s="245"/>
      <c r="G10" s="244"/>
    </row>
    <row r="11" spans="1:7">
      <c r="A11" s="223">
        <v>2010104</v>
      </c>
      <c r="B11" s="223" t="s">
        <v>739</v>
      </c>
      <c r="C11" s="241">
        <v>290.67</v>
      </c>
      <c r="D11" s="242">
        <v>195</v>
      </c>
      <c r="E11" s="190">
        <v>195</v>
      </c>
      <c r="F11" s="245">
        <f t="shared" si="0"/>
        <v>1</v>
      </c>
      <c r="G11" s="244"/>
    </row>
    <row r="12" spans="1:7">
      <c r="A12" s="223">
        <v>2010105</v>
      </c>
      <c r="B12" s="223" t="s">
        <v>740</v>
      </c>
      <c r="C12" s="241">
        <v>0</v>
      </c>
      <c r="D12" s="242"/>
      <c r="E12" s="190">
        <v>0</v>
      </c>
      <c r="F12" s="245"/>
      <c r="G12" s="244"/>
    </row>
    <row r="13" spans="1:7">
      <c r="A13" s="223">
        <v>2010106</v>
      </c>
      <c r="B13" s="223" t="s">
        <v>741</v>
      </c>
      <c r="C13" s="241">
        <v>286.225</v>
      </c>
      <c r="D13" s="242">
        <v>279</v>
      </c>
      <c r="E13" s="190">
        <v>278</v>
      </c>
      <c r="F13" s="245">
        <f t="shared" si="0"/>
        <v>0.996415770609319</v>
      </c>
      <c r="G13" s="244"/>
    </row>
    <row r="14" spans="1:7">
      <c r="A14" s="223">
        <v>2010107</v>
      </c>
      <c r="B14" s="223" t="s">
        <v>742</v>
      </c>
      <c r="C14" s="241">
        <v>0</v>
      </c>
      <c r="D14" s="242"/>
      <c r="E14" s="190">
        <v>0</v>
      </c>
      <c r="F14" s="245"/>
      <c r="G14" s="244"/>
    </row>
    <row r="15" spans="1:7">
      <c r="A15" s="223">
        <v>2010108</v>
      </c>
      <c r="B15" s="223" t="s">
        <v>743</v>
      </c>
      <c r="C15" s="241">
        <v>284.44</v>
      </c>
      <c r="D15" s="242">
        <v>284</v>
      </c>
      <c r="E15" s="190">
        <v>284</v>
      </c>
      <c r="F15" s="245">
        <f t="shared" si="0"/>
        <v>1</v>
      </c>
      <c r="G15" s="244"/>
    </row>
    <row r="16" spans="1:7">
      <c r="A16" s="223">
        <v>2010109</v>
      </c>
      <c r="B16" s="223" t="s">
        <v>744</v>
      </c>
      <c r="C16" s="241">
        <v>0</v>
      </c>
      <c r="D16" s="242"/>
      <c r="E16" s="190">
        <v>0</v>
      </c>
      <c r="F16" s="245"/>
      <c r="G16" s="244"/>
    </row>
    <row r="17" spans="1:7">
      <c r="A17" s="223">
        <v>2010150</v>
      </c>
      <c r="B17" s="223" t="s">
        <v>745</v>
      </c>
      <c r="C17" s="241">
        <v>0</v>
      </c>
      <c r="D17" s="242"/>
      <c r="E17" s="190">
        <v>0</v>
      </c>
      <c r="F17" s="245"/>
      <c r="G17" s="244"/>
    </row>
    <row r="18" spans="1:7">
      <c r="A18" s="223">
        <v>2010199</v>
      </c>
      <c r="B18" s="223" t="s">
        <v>746</v>
      </c>
      <c r="C18" s="241">
        <v>90.82</v>
      </c>
      <c r="D18" s="242">
        <v>55</v>
      </c>
      <c r="E18" s="190">
        <v>55</v>
      </c>
      <c r="F18" s="245">
        <f t="shared" si="0"/>
        <v>1</v>
      </c>
      <c r="G18" s="244"/>
    </row>
    <row r="19" spans="1:7">
      <c r="A19" s="223">
        <v>20102</v>
      </c>
      <c r="B19" s="224" t="s">
        <v>747</v>
      </c>
      <c r="C19" s="241">
        <v>1109.642088</v>
      </c>
      <c r="D19" s="242">
        <f>SUM(D20:D27)</f>
        <v>1038</v>
      </c>
      <c r="E19" s="190">
        <f>SUM(E20:E27)</f>
        <v>1026</v>
      </c>
      <c r="F19" s="245">
        <f t="shared" si="0"/>
        <v>0.988439306358382</v>
      </c>
      <c r="G19" s="244"/>
    </row>
    <row r="20" spans="1:7">
      <c r="A20" s="223">
        <v>2010201</v>
      </c>
      <c r="B20" s="223" t="s">
        <v>736</v>
      </c>
      <c r="C20" s="241">
        <v>489.553851</v>
      </c>
      <c r="D20" s="242">
        <v>501</v>
      </c>
      <c r="E20" s="190">
        <v>497</v>
      </c>
      <c r="F20" s="245">
        <f t="shared" si="0"/>
        <v>0.992015968063872</v>
      </c>
      <c r="G20" s="244"/>
    </row>
    <row r="21" spans="1:7">
      <c r="A21" s="223">
        <v>2010202</v>
      </c>
      <c r="B21" s="223" t="s">
        <v>737</v>
      </c>
      <c r="C21" s="241">
        <v>167.43</v>
      </c>
      <c r="D21" s="242">
        <v>160</v>
      </c>
      <c r="E21" s="190">
        <v>158</v>
      </c>
      <c r="F21" s="245">
        <f t="shared" si="0"/>
        <v>0.9875</v>
      </c>
      <c r="G21" s="244"/>
    </row>
    <row r="22" spans="1:7">
      <c r="A22" s="223">
        <v>2010203</v>
      </c>
      <c r="B22" s="223" t="s">
        <v>738</v>
      </c>
      <c r="C22" s="241">
        <v>0</v>
      </c>
      <c r="D22" s="242"/>
      <c r="E22" s="190">
        <v>0</v>
      </c>
      <c r="F22" s="245"/>
      <c r="G22" s="244"/>
    </row>
    <row r="23" spans="1:7">
      <c r="A23" s="223">
        <v>2010204</v>
      </c>
      <c r="B23" s="223" t="s">
        <v>748</v>
      </c>
      <c r="C23" s="241">
        <v>136.38</v>
      </c>
      <c r="D23" s="242">
        <v>106</v>
      </c>
      <c r="E23" s="190">
        <v>105</v>
      </c>
      <c r="F23" s="245">
        <f t="shared" si="0"/>
        <v>0.990566037735849</v>
      </c>
      <c r="G23" s="244"/>
    </row>
    <row r="24" spans="1:7">
      <c r="A24" s="223">
        <v>2010205</v>
      </c>
      <c r="B24" s="223" t="s">
        <v>749</v>
      </c>
      <c r="C24" s="241">
        <v>77</v>
      </c>
      <c r="D24" s="242">
        <v>63</v>
      </c>
      <c r="E24" s="190">
        <v>62</v>
      </c>
      <c r="F24" s="245">
        <f t="shared" si="0"/>
        <v>0.984126984126984</v>
      </c>
      <c r="G24" s="244"/>
    </row>
    <row r="25" spans="1:7">
      <c r="A25" s="223">
        <v>2010206</v>
      </c>
      <c r="B25" s="223" t="s">
        <v>750</v>
      </c>
      <c r="C25" s="241">
        <v>63.1</v>
      </c>
      <c r="D25" s="242">
        <v>41</v>
      </c>
      <c r="E25" s="190">
        <v>40</v>
      </c>
      <c r="F25" s="245">
        <f t="shared" si="0"/>
        <v>0.975609756097561</v>
      </c>
      <c r="G25" s="244"/>
    </row>
    <row r="26" spans="1:7">
      <c r="A26" s="223">
        <v>2010250</v>
      </c>
      <c r="B26" s="223" t="s">
        <v>745</v>
      </c>
      <c r="C26" s="241">
        <v>0</v>
      </c>
      <c r="D26" s="242"/>
      <c r="E26" s="190">
        <v>0</v>
      </c>
      <c r="F26" s="245"/>
      <c r="G26" s="244"/>
    </row>
    <row r="27" spans="1:7">
      <c r="A27" s="223">
        <v>2010299</v>
      </c>
      <c r="B27" s="223" t="s">
        <v>751</v>
      </c>
      <c r="C27" s="241">
        <v>176.178237</v>
      </c>
      <c r="D27" s="242">
        <v>167</v>
      </c>
      <c r="E27" s="190">
        <v>164</v>
      </c>
      <c r="F27" s="245">
        <f t="shared" si="0"/>
        <v>0.982035928143713</v>
      </c>
      <c r="G27" s="244"/>
    </row>
    <row r="28" spans="1:7">
      <c r="A28" s="223">
        <v>20103</v>
      </c>
      <c r="B28" s="224" t="s">
        <v>752</v>
      </c>
      <c r="C28" s="241">
        <v>17790.495172</v>
      </c>
      <c r="D28" s="242">
        <f>SUM(D29:D38)</f>
        <v>17013</v>
      </c>
      <c r="E28" s="190">
        <f>SUM(E29:E38)</f>
        <v>16729</v>
      </c>
      <c r="F28" s="245">
        <f t="shared" si="0"/>
        <v>0.983306882971845</v>
      </c>
      <c r="G28" s="244"/>
    </row>
    <row r="29" spans="1:7">
      <c r="A29" s="223">
        <v>2010301</v>
      </c>
      <c r="B29" s="223" t="s">
        <v>736</v>
      </c>
      <c r="C29" s="241">
        <v>10324.657231</v>
      </c>
      <c r="D29" s="242">
        <v>9619</v>
      </c>
      <c r="E29" s="190">
        <v>9450</v>
      </c>
      <c r="F29" s="245">
        <f t="shared" si="0"/>
        <v>0.982430606092109</v>
      </c>
      <c r="G29" s="244"/>
    </row>
    <row r="30" spans="1:7">
      <c r="A30" s="223">
        <v>2010302</v>
      </c>
      <c r="B30" s="223" t="s">
        <v>737</v>
      </c>
      <c r="C30" s="241">
        <v>5264.07</v>
      </c>
      <c r="D30" s="242">
        <v>5305</v>
      </c>
      <c r="E30" s="190">
        <v>5244</v>
      </c>
      <c r="F30" s="245">
        <f t="shared" si="0"/>
        <v>0.988501413760603</v>
      </c>
      <c r="G30" s="244"/>
    </row>
    <row r="31" spans="1:7">
      <c r="A31" s="223">
        <v>2010303</v>
      </c>
      <c r="B31" s="223" t="s">
        <v>738</v>
      </c>
      <c r="C31" s="241">
        <v>19</v>
      </c>
      <c r="D31" s="242">
        <v>19</v>
      </c>
      <c r="E31" s="190">
        <v>18</v>
      </c>
      <c r="F31" s="245">
        <f t="shared" si="0"/>
        <v>0.947368421052632</v>
      </c>
      <c r="G31" s="244"/>
    </row>
    <row r="32" spans="1:7">
      <c r="A32" s="223">
        <v>2010304</v>
      </c>
      <c r="B32" s="223" t="s">
        <v>753</v>
      </c>
      <c r="C32" s="241">
        <v>10</v>
      </c>
      <c r="D32" s="242">
        <v>10</v>
      </c>
      <c r="E32" s="190">
        <v>10</v>
      </c>
      <c r="F32" s="245">
        <f t="shared" si="0"/>
        <v>1</v>
      </c>
      <c r="G32" s="244"/>
    </row>
    <row r="33" spans="1:7">
      <c r="A33" s="223">
        <v>2010305</v>
      </c>
      <c r="B33" s="223" t="s">
        <v>754</v>
      </c>
      <c r="C33" s="241">
        <v>170</v>
      </c>
      <c r="D33" s="242">
        <v>101</v>
      </c>
      <c r="E33" s="190">
        <v>100</v>
      </c>
      <c r="F33" s="245">
        <f t="shared" si="0"/>
        <v>0.99009900990099</v>
      </c>
      <c r="G33" s="244"/>
    </row>
    <row r="34" spans="1:7">
      <c r="A34" s="223">
        <v>2010306</v>
      </c>
      <c r="B34" s="223" t="s">
        <v>755</v>
      </c>
      <c r="C34" s="241">
        <v>0</v>
      </c>
      <c r="D34" s="242"/>
      <c r="E34" s="190">
        <v>0</v>
      </c>
      <c r="F34" s="245"/>
      <c r="G34" s="244"/>
    </row>
    <row r="35" spans="1:7">
      <c r="A35" s="223">
        <v>2010308</v>
      </c>
      <c r="B35" s="223" t="s">
        <v>756</v>
      </c>
      <c r="C35" s="241">
        <v>320</v>
      </c>
      <c r="D35" s="242">
        <v>320</v>
      </c>
      <c r="E35" s="190">
        <v>299</v>
      </c>
      <c r="F35" s="245">
        <f t="shared" si="0"/>
        <v>0.934375</v>
      </c>
      <c r="G35" s="244"/>
    </row>
    <row r="36" spans="1:7">
      <c r="A36" s="223">
        <v>2010309</v>
      </c>
      <c r="B36" s="223" t="s">
        <v>757</v>
      </c>
      <c r="C36" s="241">
        <v>0</v>
      </c>
      <c r="D36" s="242"/>
      <c r="E36" s="190">
        <v>0</v>
      </c>
      <c r="F36" s="245"/>
      <c r="G36" s="244"/>
    </row>
    <row r="37" spans="1:7">
      <c r="A37" s="223">
        <v>2010350</v>
      </c>
      <c r="B37" s="223" t="s">
        <v>745</v>
      </c>
      <c r="C37" s="241">
        <v>866.727941</v>
      </c>
      <c r="D37" s="242">
        <v>877</v>
      </c>
      <c r="E37" s="190">
        <v>877</v>
      </c>
      <c r="F37" s="245">
        <f t="shared" si="0"/>
        <v>1</v>
      </c>
      <c r="G37" s="244"/>
    </row>
    <row r="38" spans="1:7">
      <c r="A38" s="223">
        <v>2010399</v>
      </c>
      <c r="B38" s="223" t="s">
        <v>758</v>
      </c>
      <c r="C38" s="241">
        <v>816.04</v>
      </c>
      <c r="D38" s="242">
        <v>762</v>
      </c>
      <c r="E38" s="190">
        <v>731</v>
      </c>
      <c r="F38" s="245">
        <f t="shared" si="0"/>
        <v>0.959317585301837</v>
      </c>
      <c r="G38" s="244"/>
    </row>
    <row r="39" spans="1:7">
      <c r="A39" s="223">
        <v>20104</v>
      </c>
      <c r="B39" s="224" t="s">
        <v>759</v>
      </c>
      <c r="C39" s="241">
        <v>1634.809413</v>
      </c>
      <c r="D39" s="242">
        <f>SUM(D40:D49)</f>
        <v>1505</v>
      </c>
      <c r="E39" s="190">
        <f>SUM(E40:E49)</f>
        <v>1500</v>
      </c>
      <c r="F39" s="245">
        <f t="shared" si="0"/>
        <v>0.996677740863787</v>
      </c>
      <c r="G39" s="244"/>
    </row>
    <row r="40" spans="1:7">
      <c r="A40" s="223">
        <v>2010401</v>
      </c>
      <c r="B40" s="223" t="s">
        <v>736</v>
      </c>
      <c r="C40" s="241">
        <v>601.494313</v>
      </c>
      <c r="D40" s="242">
        <v>576</v>
      </c>
      <c r="E40" s="190">
        <v>575</v>
      </c>
      <c r="F40" s="245">
        <f t="shared" si="0"/>
        <v>0.998263888888889</v>
      </c>
      <c r="G40" s="244"/>
    </row>
    <row r="41" spans="1:7">
      <c r="A41" s="223">
        <v>2010402</v>
      </c>
      <c r="B41" s="223" t="s">
        <v>737</v>
      </c>
      <c r="C41" s="241">
        <v>115.26</v>
      </c>
      <c r="D41" s="242">
        <v>111</v>
      </c>
      <c r="E41" s="190">
        <v>110</v>
      </c>
      <c r="F41" s="245">
        <f t="shared" si="0"/>
        <v>0.990990990990991</v>
      </c>
      <c r="G41" s="244"/>
    </row>
    <row r="42" spans="1:7">
      <c r="A42" s="223">
        <v>2010403</v>
      </c>
      <c r="B42" s="223" t="s">
        <v>738</v>
      </c>
      <c r="C42" s="241">
        <v>0</v>
      </c>
      <c r="D42" s="242"/>
      <c r="E42" s="190">
        <v>0</v>
      </c>
      <c r="F42" s="245"/>
      <c r="G42" s="244"/>
    </row>
    <row r="43" spans="1:7">
      <c r="A43" s="223">
        <v>2010404</v>
      </c>
      <c r="B43" s="223" t="s">
        <v>760</v>
      </c>
      <c r="C43" s="241">
        <v>0</v>
      </c>
      <c r="D43" s="242"/>
      <c r="E43" s="190">
        <v>0</v>
      </c>
      <c r="F43" s="245"/>
      <c r="G43" s="244"/>
    </row>
    <row r="44" spans="1:7">
      <c r="A44" s="223">
        <v>2010405</v>
      </c>
      <c r="B44" s="223" t="s">
        <v>761</v>
      </c>
      <c r="C44" s="241">
        <v>0</v>
      </c>
      <c r="D44" s="242"/>
      <c r="E44" s="190">
        <v>0</v>
      </c>
      <c r="F44" s="245"/>
      <c r="G44" s="244"/>
    </row>
    <row r="45" spans="1:7">
      <c r="A45" s="223">
        <v>2010406</v>
      </c>
      <c r="B45" s="223" t="s">
        <v>762</v>
      </c>
      <c r="C45" s="241">
        <v>0</v>
      </c>
      <c r="D45" s="242"/>
      <c r="E45" s="190">
        <v>0</v>
      </c>
      <c r="F45" s="245"/>
      <c r="G45" s="244"/>
    </row>
    <row r="46" spans="1:7">
      <c r="A46" s="223">
        <v>2010407</v>
      </c>
      <c r="B46" s="223" t="s">
        <v>763</v>
      </c>
      <c r="C46" s="241">
        <v>118.5</v>
      </c>
      <c r="D46" s="242">
        <v>119</v>
      </c>
      <c r="E46" s="190">
        <v>118</v>
      </c>
      <c r="F46" s="245">
        <f t="shared" si="0"/>
        <v>0.991596638655462</v>
      </c>
      <c r="G46" s="244"/>
    </row>
    <row r="47" spans="1:7">
      <c r="A47" s="223">
        <v>2010408</v>
      </c>
      <c r="B47" s="223" t="s">
        <v>764</v>
      </c>
      <c r="C47" s="241">
        <v>42</v>
      </c>
      <c r="D47" s="242">
        <v>42</v>
      </c>
      <c r="E47" s="190">
        <v>42</v>
      </c>
      <c r="F47" s="245">
        <f t="shared" si="0"/>
        <v>1</v>
      </c>
      <c r="G47" s="244"/>
    </row>
    <row r="48" spans="1:7">
      <c r="A48" s="223">
        <v>2010450</v>
      </c>
      <c r="B48" s="223" t="s">
        <v>745</v>
      </c>
      <c r="C48" s="241">
        <v>110.5551</v>
      </c>
      <c r="D48" s="242">
        <v>110</v>
      </c>
      <c r="E48" s="190">
        <v>109</v>
      </c>
      <c r="F48" s="245">
        <f t="shared" si="0"/>
        <v>0.990909090909091</v>
      </c>
      <c r="G48" s="244"/>
    </row>
    <row r="49" spans="1:7">
      <c r="A49" s="223">
        <v>2010499</v>
      </c>
      <c r="B49" s="223" t="s">
        <v>765</v>
      </c>
      <c r="C49" s="241">
        <v>647</v>
      </c>
      <c r="D49" s="242">
        <v>547</v>
      </c>
      <c r="E49" s="190">
        <v>546</v>
      </c>
      <c r="F49" s="245">
        <f t="shared" si="0"/>
        <v>0.998171846435101</v>
      </c>
      <c r="G49" s="244"/>
    </row>
    <row r="50" spans="1:7">
      <c r="A50" s="223">
        <v>20105</v>
      </c>
      <c r="B50" s="224" t="s">
        <v>766</v>
      </c>
      <c r="C50" s="241">
        <v>1512.968844</v>
      </c>
      <c r="D50" s="242">
        <f>SUM(D51:D60)</f>
        <v>1496</v>
      </c>
      <c r="E50" s="190">
        <f>SUM(E51:E60)</f>
        <v>1486</v>
      </c>
      <c r="F50" s="245">
        <f t="shared" si="0"/>
        <v>0.99331550802139</v>
      </c>
      <c r="G50" s="244"/>
    </row>
    <row r="51" spans="1:7">
      <c r="A51" s="223">
        <v>2010501</v>
      </c>
      <c r="B51" s="223" t="s">
        <v>736</v>
      </c>
      <c r="C51" s="241">
        <v>0</v>
      </c>
      <c r="D51" s="242"/>
      <c r="E51" s="190">
        <v>0</v>
      </c>
      <c r="F51" s="245"/>
      <c r="G51" s="244"/>
    </row>
    <row r="52" spans="1:7">
      <c r="A52" s="223">
        <v>2010502</v>
      </c>
      <c r="B52" s="223" t="s">
        <v>737</v>
      </c>
      <c r="C52" s="241">
        <v>0</v>
      </c>
      <c r="D52" s="242"/>
      <c r="E52" s="190">
        <v>0</v>
      </c>
      <c r="F52" s="245"/>
      <c r="G52" s="244"/>
    </row>
    <row r="53" spans="1:7">
      <c r="A53" s="223">
        <v>2010503</v>
      </c>
      <c r="B53" s="223" t="s">
        <v>738</v>
      </c>
      <c r="C53" s="241">
        <v>0</v>
      </c>
      <c r="D53" s="242"/>
      <c r="E53" s="190">
        <v>0</v>
      </c>
      <c r="F53" s="245"/>
      <c r="G53" s="244"/>
    </row>
    <row r="54" spans="1:7">
      <c r="A54" s="223">
        <v>2010504</v>
      </c>
      <c r="B54" s="223" t="s">
        <v>767</v>
      </c>
      <c r="C54" s="241">
        <v>0</v>
      </c>
      <c r="D54" s="242"/>
      <c r="E54" s="190">
        <v>0</v>
      </c>
      <c r="F54" s="245"/>
      <c r="G54" s="244"/>
    </row>
    <row r="55" spans="1:7">
      <c r="A55" s="223">
        <v>2010505</v>
      </c>
      <c r="B55" s="223" t="s">
        <v>768</v>
      </c>
      <c r="C55" s="241">
        <v>17.5</v>
      </c>
      <c r="D55" s="242">
        <v>18</v>
      </c>
      <c r="E55" s="190">
        <v>17</v>
      </c>
      <c r="F55" s="245">
        <f t="shared" si="0"/>
        <v>0.944444444444444</v>
      </c>
      <c r="G55" s="244"/>
    </row>
    <row r="56" spans="1:7">
      <c r="A56" s="223">
        <v>2010506</v>
      </c>
      <c r="B56" s="223" t="s">
        <v>769</v>
      </c>
      <c r="C56" s="241">
        <v>0</v>
      </c>
      <c r="D56" s="242"/>
      <c r="E56" s="190">
        <v>0</v>
      </c>
      <c r="F56" s="245"/>
      <c r="G56" s="244"/>
    </row>
    <row r="57" spans="1:7">
      <c r="A57" s="223">
        <v>2010507</v>
      </c>
      <c r="B57" s="223" t="s">
        <v>770</v>
      </c>
      <c r="C57" s="241">
        <v>764.8</v>
      </c>
      <c r="D57" s="242">
        <v>733</v>
      </c>
      <c r="E57" s="190">
        <v>732</v>
      </c>
      <c r="F57" s="245">
        <f t="shared" si="0"/>
        <v>0.998635743519782</v>
      </c>
      <c r="G57" s="244"/>
    </row>
    <row r="58" spans="1:7">
      <c r="A58" s="223">
        <v>2010508</v>
      </c>
      <c r="B58" s="223" t="s">
        <v>771</v>
      </c>
      <c r="C58" s="241">
        <v>147.42</v>
      </c>
      <c r="D58" s="242">
        <v>179</v>
      </c>
      <c r="E58" s="190">
        <v>177</v>
      </c>
      <c r="F58" s="245">
        <f t="shared" si="0"/>
        <v>0.988826815642458</v>
      </c>
      <c r="G58" s="244"/>
    </row>
    <row r="59" spans="1:7">
      <c r="A59" s="223">
        <v>2010550</v>
      </c>
      <c r="B59" s="223" t="s">
        <v>745</v>
      </c>
      <c r="C59" s="241">
        <v>447.857665</v>
      </c>
      <c r="D59" s="242">
        <v>430</v>
      </c>
      <c r="E59" s="190">
        <v>425</v>
      </c>
      <c r="F59" s="245">
        <f t="shared" si="0"/>
        <v>0.988372093023256</v>
      </c>
      <c r="G59" s="244"/>
    </row>
    <row r="60" spans="1:7">
      <c r="A60" s="223">
        <v>2010599</v>
      </c>
      <c r="B60" s="223" t="s">
        <v>772</v>
      </c>
      <c r="C60" s="241">
        <v>135.391179</v>
      </c>
      <c r="D60" s="242">
        <v>136</v>
      </c>
      <c r="E60" s="190">
        <v>135</v>
      </c>
      <c r="F60" s="245">
        <f t="shared" si="0"/>
        <v>0.992647058823529</v>
      </c>
      <c r="G60" s="244"/>
    </row>
    <row r="61" spans="1:7">
      <c r="A61" s="223">
        <v>20106</v>
      </c>
      <c r="B61" s="224" t="s">
        <v>773</v>
      </c>
      <c r="C61" s="241">
        <v>2959.718722</v>
      </c>
      <c r="D61" s="242">
        <f>SUM(D62:D71)</f>
        <v>2805</v>
      </c>
      <c r="E61" s="190">
        <f>SUM(E62:E71)</f>
        <v>2785</v>
      </c>
      <c r="F61" s="245">
        <f t="shared" si="0"/>
        <v>0.992869875222816</v>
      </c>
      <c r="G61" s="244"/>
    </row>
    <row r="62" spans="1:7">
      <c r="A62" s="223">
        <v>2010601</v>
      </c>
      <c r="B62" s="223" t="s">
        <v>736</v>
      </c>
      <c r="C62" s="241">
        <v>652.112849</v>
      </c>
      <c r="D62" s="242">
        <v>631</v>
      </c>
      <c r="E62" s="190">
        <v>629</v>
      </c>
      <c r="F62" s="245">
        <f t="shared" si="0"/>
        <v>0.996830427892235</v>
      </c>
      <c r="G62" s="244"/>
    </row>
    <row r="63" spans="1:7">
      <c r="A63" s="223">
        <v>2010602</v>
      </c>
      <c r="B63" s="223" t="s">
        <v>737</v>
      </c>
      <c r="C63" s="241">
        <v>437.57</v>
      </c>
      <c r="D63" s="242">
        <v>413</v>
      </c>
      <c r="E63" s="190">
        <v>408</v>
      </c>
      <c r="F63" s="245">
        <f t="shared" si="0"/>
        <v>0.987893462469734</v>
      </c>
      <c r="G63" s="244"/>
    </row>
    <row r="64" spans="1:7">
      <c r="A64" s="223">
        <v>2010603</v>
      </c>
      <c r="B64" s="223" t="s">
        <v>738</v>
      </c>
      <c r="C64" s="241">
        <v>0</v>
      </c>
      <c r="D64" s="242"/>
      <c r="E64" s="190">
        <v>0</v>
      </c>
      <c r="F64" s="245"/>
      <c r="G64" s="244"/>
    </row>
    <row r="65" spans="1:7">
      <c r="A65" s="223">
        <v>2010604</v>
      </c>
      <c r="B65" s="223" t="s">
        <v>774</v>
      </c>
      <c r="C65" s="241">
        <v>0</v>
      </c>
      <c r="D65" s="242"/>
      <c r="E65" s="190">
        <v>0</v>
      </c>
      <c r="F65" s="245"/>
      <c r="G65" s="244"/>
    </row>
    <row r="66" spans="1:7">
      <c r="A66" s="223">
        <v>2010605</v>
      </c>
      <c r="B66" s="223" t="s">
        <v>775</v>
      </c>
      <c r="C66" s="241">
        <v>179</v>
      </c>
      <c r="D66" s="242">
        <v>166</v>
      </c>
      <c r="E66" s="190">
        <v>163</v>
      </c>
      <c r="F66" s="245">
        <f t="shared" si="0"/>
        <v>0.981927710843373</v>
      </c>
      <c r="G66" s="244"/>
    </row>
    <row r="67" spans="1:7">
      <c r="A67" s="223">
        <v>2010606</v>
      </c>
      <c r="B67" s="223" t="s">
        <v>776</v>
      </c>
      <c r="C67" s="241">
        <v>0</v>
      </c>
      <c r="D67" s="242"/>
      <c r="E67" s="190">
        <v>0</v>
      </c>
      <c r="F67" s="245"/>
      <c r="G67" s="244"/>
    </row>
    <row r="68" spans="1:7">
      <c r="A68" s="223">
        <v>2010607</v>
      </c>
      <c r="B68" s="223" t="s">
        <v>777</v>
      </c>
      <c r="C68" s="241">
        <v>0</v>
      </c>
      <c r="D68" s="242"/>
      <c r="E68" s="190">
        <v>0</v>
      </c>
      <c r="F68" s="245"/>
      <c r="G68" s="244"/>
    </row>
    <row r="69" spans="1:7">
      <c r="A69" s="223">
        <v>2010608</v>
      </c>
      <c r="B69" s="223" t="s">
        <v>778</v>
      </c>
      <c r="C69" s="241">
        <v>0</v>
      </c>
      <c r="D69" s="242"/>
      <c r="E69" s="190">
        <v>0</v>
      </c>
      <c r="F69" s="245"/>
      <c r="G69" s="244"/>
    </row>
    <row r="70" spans="1:7">
      <c r="A70" s="223">
        <v>2010650</v>
      </c>
      <c r="B70" s="223" t="s">
        <v>745</v>
      </c>
      <c r="C70" s="241">
        <v>968.035873</v>
      </c>
      <c r="D70" s="242">
        <v>954</v>
      </c>
      <c r="E70" s="190">
        <v>951</v>
      </c>
      <c r="F70" s="245">
        <f>E70/D70</f>
        <v>0.99685534591195</v>
      </c>
      <c r="G70" s="244"/>
    </row>
    <row r="71" spans="1:7">
      <c r="A71" s="223">
        <v>2010699</v>
      </c>
      <c r="B71" s="223" t="s">
        <v>779</v>
      </c>
      <c r="C71" s="241">
        <v>723</v>
      </c>
      <c r="D71" s="242">
        <v>641</v>
      </c>
      <c r="E71" s="190">
        <v>634</v>
      </c>
      <c r="F71" s="245">
        <f>E71/D71</f>
        <v>0.989079563182527</v>
      </c>
      <c r="G71" s="244"/>
    </row>
    <row r="72" spans="1:7">
      <c r="A72" s="223">
        <v>20107</v>
      </c>
      <c r="B72" s="224" t="s">
        <v>780</v>
      </c>
      <c r="C72" s="241">
        <v>0</v>
      </c>
      <c r="D72" s="242"/>
      <c r="E72" s="190">
        <f>SUM(E73:E83)</f>
        <v>0</v>
      </c>
      <c r="F72" s="245"/>
      <c r="G72" s="244"/>
    </row>
    <row r="73" spans="1:7">
      <c r="A73" s="223">
        <v>2010701</v>
      </c>
      <c r="B73" s="223" t="s">
        <v>736</v>
      </c>
      <c r="C73" s="241">
        <v>0</v>
      </c>
      <c r="D73" s="242"/>
      <c r="E73" s="190">
        <v>0</v>
      </c>
      <c r="F73" s="245"/>
      <c r="G73" s="244"/>
    </row>
    <row r="74" spans="1:7">
      <c r="A74" s="223">
        <v>2010702</v>
      </c>
      <c r="B74" s="223" t="s">
        <v>737</v>
      </c>
      <c r="C74" s="241">
        <v>0</v>
      </c>
      <c r="D74" s="242"/>
      <c r="E74" s="190">
        <v>0</v>
      </c>
      <c r="F74" s="245"/>
      <c r="G74" s="244"/>
    </row>
    <row r="75" spans="1:7">
      <c r="A75" s="223">
        <v>2010703</v>
      </c>
      <c r="B75" s="223" t="s">
        <v>738</v>
      </c>
      <c r="C75" s="241">
        <v>0</v>
      </c>
      <c r="D75" s="242"/>
      <c r="E75" s="190">
        <v>0</v>
      </c>
      <c r="F75" s="245"/>
      <c r="G75" s="244"/>
    </row>
    <row r="76" spans="1:7">
      <c r="A76" s="223">
        <v>2010704</v>
      </c>
      <c r="B76" s="223" t="s">
        <v>781</v>
      </c>
      <c r="C76" s="241">
        <v>0</v>
      </c>
      <c r="D76" s="242"/>
      <c r="E76" s="190">
        <v>0</v>
      </c>
      <c r="F76" s="245"/>
      <c r="G76" s="244"/>
    </row>
    <row r="77" spans="1:7">
      <c r="A77" s="223">
        <v>2010705</v>
      </c>
      <c r="B77" s="223" t="s">
        <v>782</v>
      </c>
      <c r="C77" s="241">
        <v>0</v>
      </c>
      <c r="D77" s="242"/>
      <c r="E77" s="190">
        <v>0</v>
      </c>
      <c r="F77" s="245"/>
      <c r="G77" s="244"/>
    </row>
    <row r="78" spans="1:7">
      <c r="A78" s="223">
        <v>2010706</v>
      </c>
      <c r="B78" s="223" t="s">
        <v>783</v>
      </c>
      <c r="C78" s="241">
        <v>0</v>
      </c>
      <c r="D78" s="242"/>
      <c r="E78" s="190">
        <v>0</v>
      </c>
      <c r="F78" s="245"/>
      <c r="G78" s="244"/>
    </row>
    <row r="79" spans="1:7">
      <c r="A79" s="223">
        <v>2010707</v>
      </c>
      <c r="B79" s="223" t="s">
        <v>784</v>
      </c>
      <c r="C79" s="241">
        <v>0</v>
      </c>
      <c r="D79" s="242"/>
      <c r="E79" s="190">
        <v>0</v>
      </c>
      <c r="F79" s="245"/>
      <c r="G79" s="244"/>
    </row>
    <row r="80" spans="1:7">
      <c r="A80" s="223">
        <v>2010708</v>
      </c>
      <c r="B80" s="223" t="s">
        <v>785</v>
      </c>
      <c r="C80" s="241">
        <v>0</v>
      </c>
      <c r="D80" s="242"/>
      <c r="E80" s="190">
        <v>0</v>
      </c>
      <c r="F80" s="245"/>
      <c r="G80" s="244"/>
    </row>
    <row r="81" spans="1:7">
      <c r="A81" s="223">
        <v>2010709</v>
      </c>
      <c r="B81" s="223" t="s">
        <v>777</v>
      </c>
      <c r="C81" s="241">
        <v>0</v>
      </c>
      <c r="D81" s="242"/>
      <c r="E81" s="190">
        <v>0</v>
      </c>
      <c r="F81" s="245"/>
      <c r="G81" s="244"/>
    </row>
    <row r="82" spans="1:7">
      <c r="A82" s="223">
        <v>2010750</v>
      </c>
      <c r="B82" s="223" t="s">
        <v>745</v>
      </c>
      <c r="C82" s="241">
        <v>0</v>
      </c>
      <c r="D82" s="242"/>
      <c r="E82" s="190">
        <v>0</v>
      </c>
      <c r="F82" s="245"/>
      <c r="G82" s="244"/>
    </row>
    <row r="83" spans="1:7">
      <c r="A83" s="223">
        <v>2010799</v>
      </c>
      <c r="B83" s="223" t="s">
        <v>786</v>
      </c>
      <c r="C83" s="241">
        <v>0</v>
      </c>
      <c r="D83" s="242"/>
      <c r="E83" s="190">
        <v>0</v>
      </c>
      <c r="F83" s="245"/>
      <c r="G83" s="244"/>
    </row>
    <row r="84" spans="1:7">
      <c r="A84" s="223">
        <v>20108</v>
      </c>
      <c r="B84" s="224" t="s">
        <v>787</v>
      </c>
      <c r="C84" s="241">
        <v>1044.348031</v>
      </c>
      <c r="D84" s="242">
        <f>SUM(D85:D92)</f>
        <v>982</v>
      </c>
      <c r="E84" s="190">
        <f>SUM(E85:E92)</f>
        <v>961</v>
      </c>
      <c r="F84" s="245">
        <f>E84/D84</f>
        <v>0.978615071283096</v>
      </c>
      <c r="G84" s="244"/>
    </row>
    <row r="85" spans="1:7">
      <c r="A85" s="223">
        <v>2010801</v>
      </c>
      <c r="B85" s="223" t="s">
        <v>736</v>
      </c>
      <c r="C85" s="241">
        <v>660.738031</v>
      </c>
      <c r="D85" s="242">
        <v>636</v>
      </c>
      <c r="E85" s="190">
        <v>627</v>
      </c>
      <c r="F85" s="245">
        <f>E85/D85</f>
        <v>0.985849056603774</v>
      </c>
      <c r="G85" s="244"/>
    </row>
    <row r="86" spans="1:7">
      <c r="A86" s="223">
        <v>2010802</v>
      </c>
      <c r="B86" s="223" t="s">
        <v>737</v>
      </c>
      <c r="C86" s="241">
        <v>101.61</v>
      </c>
      <c r="D86" s="242">
        <v>99</v>
      </c>
      <c r="E86" s="190">
        <v>93</v>
      </c>
      <c r="F86" s="245">
        <f>E86/D86</f>
        <v>0.939393939393939</v>
      </c>
      <c r="G86" s="244"/>
    </row>
    <row r="87" spans="1:7">
      <c r="A87" s="223">
        <v>2010803</v>
      </c>
      <c r="B87" s="223" t="s">
        <v>738</v>
      </c>
      <c r="C87" s="241">
        <v>0</v>
      </c>
      <c r="D87" s="242"/>
      <c r="E87" s="190">
        <v>0</v>
      </c>
      <c r="F87" s="245"/>
      <c r="G87" s="244"/>
    </row>
    <row r="88" spans="1:7">
      <c r="A88" s="223">
        <v>2010804</v>
      </c>
      <c r="B88" s="223" t="s">
        <v>788</v>
      </c>
      <c r="C88" s="241">
        <v>251</v>
      </c>
      <c r="D88" s="242">
        <v>213</v>
      </c>
      <c r="E88" s="190">
        <v>209</v>
      </c>
      <c r="F88" s="245">
        <f>E88/D88</f>
        <v>0.981220657276995</v>
      </c>
      <c r="G88" s="244"/>
    </row>
    <row r="89" spans="1:7">
      <c r="A89" s="223">
        <v>2010805</v>
      </c>
      <c r="B89" s="223" t="s">
        <v>789</v>
      </c>
      <c r="C89" s="241">
        <v>31</v>
      </c>
      <c r="D89" s="242">
        <v>34</v>
      </c>
      <c r="E89" s="190">
        <v>32</v>
      </c>
      <c r="F89" s="245">
        <f>E89/D89</f>
        <v>0.941176470588235</v>
      </c>
      <c r="G89" s="244"/>
    </row>
    <row r="90" spans="1:7">
      <c r="A90" s="223">
        <v>2010806</v>
      </c>
      <c r="B90" s="223" t="s">
        <v>777</v>
      </c>
      <c r="C90" s="241">
        <v>0</v>
      </c>
      <c r="D90" s="242"/>
      <c r="E90" s="190">
        <v>0</v>
      </c>
      <c r="F90" s="245"/>
      <c r="G90" s="244"/>
    </row>
    <row r="91" spans="1:7">
      <c r="A91" s="223">
        <v>2010850</v>
      </c>
      <c r="B91" s="223" t="s">
        <v>745</v>
      </c>
      <c r="C91" s="241">
        <v>0</v>
      </c>
      <c r="D91" s="242"/>
      <c r="E91" s="190">
        <v>0</v>
      </c>
      <c r="F91" s="245"/>
      <c r="G91" s="244"/>
    </row>
    <row r="92" spans="1:7">
      <c r="A92" s="223">
        <v>2010899</v>
      </c>
      <c r="B92" s="223" t="s">
        <v>790</v>
      </c>
      <c r="C92" s="241">
        <v>0</v>
      </c>
      <c r="D92" s="242"/>
      <c r="E92" s="190">
        <v>0</v>
      </c>
      <c r="F92" s="245"/>
      <c r="G92" s="244"/>
    </row>
    <row r="93" spans="1:7">
      <c r="A93" s="223">
        <v>20109</v>
      </c>
      <c r="B93" s="224" t="s">
        <v>791</v>
      </c>
      <c r="C93" s="241">
        <v>320.56685</v>
      </c>
      <c r="D93" s="242">
        <f>SUM(D94:D105)</f>
        <v>2251</v>
      </c>
      <c r="E93" s="190">
        <f>SUM(E94:E105)</f>
        <v>2240</v>
      </c>
      <c r="F93" s="245">
        <f>E93/D93</f>
        <v>0.99511328298534</v>
      </c>
      <c r="G93" s="244"/>
    </row>
    <row r="94" spans="1:7">
      <c r="A94" s="223">
        <v>2010901</v>
      </c>
      <c r="B94" s="223" t="s">
        <v>736</v>
      </c>
      <c r="C94" s="241">
        <v>0</v>
      </c>
      <c r="D94" s="242"/>
      <c r="E94" s="190">
        <v>0</v>
      </c>
      <c r="F94" s="245"/>
      <c r="G94" s="244"/>
    </row>
    <row r="95" spans="1:7">
      <c r="A95" s="223">
        <v>2010902</v>
      </c>
      <c r="B95" s="223" t="s">
        <v>737</v>
      </c>
      <c r="C95" s="241">
        <v>0</v>
      </c>
      <c r="D95" s="242"/>
      <c r="E95" s="190">
        <v>0</v>
      </c>
      <c r="F95" s="245"/>
      <c r="G95" s="244"/>
    </row>
    <row r="96" spans="1:7">
      <c r="A96" s="223">
        <v>2010903</v>
      </c>
      <c r="B96" s="223" t="s">
        <v>738</v>
      </c>
      <c r="C96" s="241">
        <v>0</v>
      </c>
      <c r="D96" s="242"/>
      <c r="E96" s="190">
        <v>0</v>
      </c>
      <c r="F96" s="245"/>
      <c r="G96" s="244"/>
    </row>
    <row r="97" spans="1:7">
      <c r="A97" s="223">
        <v>2010905</v>
      </c>
      <c r="B97" s="223" t="s">
        <v>792</v>
      </c>
      <c r="C97" s="241">
        <v>0</v>
      </c>
      <c r="D97" s="242"/>
      <c r="E97" s="190">
        <v>0</v>
      </c>
      <c r="F97" s="245"/>
      <c r="G97" s="244"/>
    </row>
    <row r="98" spans="1:7">
      <c r="A98" s="223">
        <v>2010907</v>
      </c>
      <c r="B98" s="223" t="s">
        <v>793</v>
      </c>
      <c r="C98" s="241">
        <v>0</v>
      </c>
      <c r="D98" s="242"/>
      <c r="E98" s="190">
        <v>0</v>
      </c>
      <c r="F98" s="245"/>
      <c r="G98" s="244"/>
    </row>
    <row r="99" spans="1:7">
      <c r="A99" s="223">
        <v>2010908</v>
      </c>
      <c r="B99" s="223" t="s">
        <v>777</v>
      </c>
      <c r="C99" s="241">
        <v>0</v>
      </c>
      <c r="D99" s="242"/>
      <c r="E99" s="190">
        <v>0</v>
      </c>
      <c r="F99" s="245"/>
      <c r="G99" s="244"/>
    </row>
    <row r="100" spans="1:7">
      <c r="A100" s="223">
        <v>2010909</v>
      </c>
      <c r="B100" s="223" t="s">
        <v>794</v>
      </c>
      <c r="C100" s="241">
        <v>0</v>
      </c>
      <c r="D100" s="242"/>
      <c r="E100" s="190">
        <v>0</v>
      </c>
      <c r="F100" s="245"/>
      <c r="G100" s="244"/>
    </row>
    <row r="101" spans="1:7">
      <c r="A101" s="223">
        <v>2010910</v>
      </c>
      <c r="B101" s="223" t="s">
        <v>795</v>
      </c>
      <c r="C101" s="241">
        <v>0</v>
      </c>
      <c r="D101" s="242"/>
      <c r="E101" s="190">
        <v>0</v>
      </c>
      <c r="F101" s="245"/>
      <c r="G101" s="244"/>
    </row>
    <row r="102" spans="1:7">
      <c r="A102" s="223">
        <v>2010911</v>
      </c>
      <c r="B102" s="223" t="s">
        <v>796</v>
      </c>
      <c r="C102" s="241">
        <v>0</v>
      </c>
      <c r="D102" s="242"/>
      <c r="E102" s="190">
        <v>0</v>
      </c>
      <c r="F102" s="245"/>
      <c r="G102" s="244"/>
    </row>
    <row r="103" spans="1:7">
      <c r="A103" s="223">
        <v>2010912</v>
      </c>
      <c r="B103" s="223" t="s">
        <v>797</v>
      </c>
      <c r="C103" s="241">
        <v>50</v>
      </c>
      <c r="D103" s="242">
        <v>150</v>
      </c>
      <c r="E103" s="190">
        <v>139</v>
      </c>
      <c r="F103" s="245">
        <f>E103/D103</f>
        <v>0.926666666666667</v>
      </c>
      <c r="G103" s="244"/>
    </row>
    <row r="104" spans="1:7">
      <c r="A104" s="223">
        <v>2010950</v>
      </c>
      <c r="B104" s="223" t="s">
        <v>745</v>
      </c>
      <c r="C104" s="241">
        <v>0</v>
      </c>
      <c r="D104" s="242"/>
      <c r="E104" s="190">
        <v>0</v>
      </c>
      <c r="F104" s="245"/>
      <c r="G104" s="244"/>
    </row>
    <row r="105" spans="1:7">
      <c r="A105" s="223">
        <v>2010999</v>
      </c>
      <c r="B105" s="223" t="s">
        <v>798</v>
      </c>
      <c r="C105" s="241">
        <v>270.56685</v>
      </c>
      <c r="D105" s="242">
        <v>2101</v>
      </c>
      <c r="E105" s="190">
        <v>2101</v>
      </c>
      <c r="F105" s="245">
        <f>E105/D105</f>
        <v>1</v>
      </c>
      <c r="G105" s="244"/>
    </row>
    <row r="106" spans="1:7">
      <c r="A106" s="223">
        <v>20110</v>
      </c>
      <c r="B106" s="224" t="s">
        <v>799</v>
      </c>
      <c r="C106" s="241">
        <v>305</v>
      </c>
      <c r="D106" s="242">
        <f>SUM(D107:D115)</f>
        <v>216</v>
      </c>
      <c r="E106" s="190">
        <f>SUM(E107:E115)</f>
        <v>206</v>
      </c>
      <c r="F106" s="245">
        <f>E106/D106</f>
        <v>0.953703703703704</v>
      </c>
      <c r="G106" s="244"/>
    </row>
    <row r="107" spans="1:7">
      <c r="A107" s="223">
        <v>2011001</v>
      </c>
      <c r="B107" s="223" t="s">
        <v>736</v>
      </c>
      <c r="C107" s="241">
        <v>0</v>
      </c>
      <c r="D107" s="242"/>
      <c r="E107" s="190">
        <v>0</v>
      </c>
      <c r="F107" s="245"/>
      <c r="G107" s="244"/>
    </row>
    <row r="108" spans="1:7">
      <c r="A108" s="223">
        <v>2011002</v>
      </c>
      <c r="B108" s="223" t="s">
        <v>737</v>
      </c>
      <c r="C108" s="241">
        <v>0</v>
      </c>
      <c r="D108" s="242"/>
      <c r="E108" s="190">
        <v>0</v>
      </c>
      <c r="F108" s="245"/>
      <c r="G108" s="244"/>
    </row>
    <row r="109" spans="1:7">
      <c r="A109" s="223">
        <v>2011003</v>
      </c>
      <c r="B109" s="223" t="s">
        <v>738</v>
      </c>
      <c r="C109" s="241">
        <v>0</v>
      </c>
      <c r="D109" s="242"/>
      <c r="E109" s="190">
        <v>0</v>
      </c>
      <c r="F109" s="245"/>
      <c r="G109" s="244"/>
    </row>
    <row r="110" spans="1:7">
      <c r="A110" s="223">
        <v>2011004</v>
      </c>
      <c r="B110" s="223" t="s">
        <v>800</v>
      </c>
      <c r="C110" s="241">
        <v>0</v>
      </c>
      <c r="D110" s="242"/>
      <c r="E110" s="190">
        <v>0</v>
      </c>
      <c r="F110" s="245"/>
      <c r="G110" s="244"/>
    </row>
    <row r="111" spans="1:7">
      <c r="A111" s="223">
        <v>2011005</v>
      </c>
      <c r="B111" s="223" t="s">
        <v>801</v>
      </c>
      <c r="C111" s="241">
        <v>0</v>
      </c>
      <c r="D111" s="242"/>
      <c r="E111" s="190">
        <v>0</v>
      </c>
      <c r="F111" s="245"/>
      <c r="G111" s="244"/>
    </row>
    <row r="112" spans="1:7">
      <c r="A112" s="223">
        <v>2011007</v>
      </c>
      <c r="B112" s="223" t="s">
        <v>802</v>
      </c>
      <c r="C112" s="241">
        <v>0</v>
      </c>
      <c r="D112" s="242"/>
      <c r="E112" s="190">
        <v>0</v>
      </c>
      <c r="F112" s="245"/>
      <c r="G112" s="244"/>
    </row>
    <row r="113" spans="1:7">
      <c r="A113" s="223">
        <v>2011008</v>
      </c>
      <c r="B113" s="223" t="s">
        <v>803</v>
      </c>
      <c r="C113" s="241">
        <v>0</v>
      </c>
      <c r="D113" s="242"/>
      <c r="E113" s="190">
        <v>0</v>
      </c>
      <c r="F113" s="245"/>
      <c r="G113" s="244"/>
    </row>
    <row r="114" spans="1:7">
      <c r="A114" s="223">
        <v>2011050</v>
      </c>
      <c r="B114" s="223" t="s">
        <v>745</v>
      </c>
      <c r="C114" s="241">
        <v>0</v>
      </c>
      <c r="D114" s="242"/>
      <c r="E114" s="190">
        <v>0</v>
      </c>
      <c r="F114" s="245"/>
      <c r="G114" s="244"/>
    </row>
    <row r="115" spans="1:7">
      <c r="A115" s="223">
        <v>2011099</v>
      </c>
      <c r="B115" s="223" t="s">
        <v>804</v>
      </c>
      <c r="C115" s="241">
        <v>305</v>
      </c>
      <c r="D115" s="242">
        <v>216</v>
      </c>
      <c r="E115" s="190">
        <v>206</v>
      </c>
      <c r="F115" s="245">
        <f>E115/D115</f>
        <v>0.953703703703704</v>
      </c>
      <c r="G115" s="244"/>
    </row>
    <row r="116" spans="1:7">
      <c r="A116" s="223">
        <v>20111</v>
      </c>
      <c r="B116" s="224" t="s">
        <v>805</v>
      </c>
      <c r="C116" s="241">
        <v>2374.610296</v>
      </c>
      <c r="D116" s="242">
        <f>SUM(D117:D124)</f>
        <v>2701</v>
      </c>
      <c r="E116" s="190">
        <f>SUM(E117:E124)</f>
        <v>2484</v>
      </c>
      <c r="F116" s="245">
        <f>E116/D116</f>
        <v>0.91965938541281</v>
      </c>
      <c r="G116" s="244"/>
    </row>
    <row r="117" spans="1:7">
      <c r="A117" s="223">
        <v>2011101</v>
      </c>
      <c r="B117" s="223" t="s">
        <v>736</v>
      </c>
      <c r="C117" s="241">
        <v>1063.960296</v>
      </c>
      <c r="D117" s="242">
        <v>1423</v>
      </c>
      <c r="E117" s="190">
        <v>1374</v>
      </c>
      <c r="F117" s="245">
        <f>E117/D117</f>
        <v>0.965565706254392</v>
      </c>
      <c r="G117" s="244"/>
    </row>
    <row r="118" spans="1:7">
      <c r="A118" s="223">
        <v>2011102</v>
      </c>
      <c r="B118" s="223" t="s">
        <v>737</v>
      </c>
      <c r="C118" s="241">
        <v>827.75</v>
      </c>
      <c r="D118" s="242">
        <v>843</v>
      </c>
      <c r="E118" s="190">
        <v>743</v>
      </c>
      <c r="F118" s="245">
        <f>E118/D118</f>
        <v>0.881376037959668</v>
      </c>
      <c r="G118" s="244"/>
    </row>
    <row r="119" spans="1:7">
      <c r="A119" s="223">
        <v>2011103</v>
      </c>
      <c r="B119" s="223" t="s">
        <v>738</v>
      </c>
      <c r="C119" s="241">
        <v>0</v>
      </c>
      <c r="D119" s="242"/>
      <c r="E119" s="190">
        <v>0</v>
      </c>
      <c r="F119" s="245"/>
      <c r="G119" s="244"/>
    </row>
    <row r="120" spans="1:7">
      <c r="A120" s="223">
        <v>2011104</v>
      </c>
      <c r="B120" s="223" t="s">
        <v>806</v>
      </c>
      <c r="C120" s="241">
        <v>0</v>
      </c>
      <c r="D120" s="242"/>
      <c r="E120" s="190">
        <v>0</v>
      </c>
      <c r="F120" s="245"/>
      <c r="G120" s="244"/>
    </row>
    <row r="121" spans="1:7">
      <c r="A121" s="223">
        <v>2011105</v>
      </c>
      <c r="B121" s="223" t="s">
        <v>807</v>
      </c>
      <c r="C121" s="241">
        <v>0</v>
      </c>
      <c r="D121" s="242"/>
      <c r="E121" s="190">
        <v>0</v>
      </c>
      <c r="F121" s="245"/>
      <c r="G121" s="244"/>
    </row>
    <row r="122" spans="1:7">
      <c r="A122" s="223">
        <v>2011106</v>
      </c>
      <c r="B122" s="223" t="s">
        <v>808</v>
      </c>
      <c r="C122" s="241">
        <v>0</v>
      </c>
      <c r="D122" s="242"/>
      <c r="E122" s="190">
        <v>0</v>
      </c>
      <c r="F122" s="245"/>
      <c r="G122" s="244"/>
    </row>
    <row r="123" spans="1:7">
      <c r="A123" s="223">
        <v>2011150</v>
      </c>
      <c r="B123" s="223" t="s">
        <v>745</v>
      </c>
      <c r="C123" s="241">
        <v>0</v>
      </c>
      <c r="D123" s="242"/>
      <c r="E123" s="190">
        <v>0</v>
      </c>
      <c r="F123" s="245"/>
      <c r="G123" s="244"/>
    </row>
    <row r="124" spans="1:7">
      <c r="A124" s="223">
        <v>2011199</v>
      </c>
      <c r="B124" s="223" t="s">
        <v>809</v>
      </c>
      <c r="C124" s="241">
        <v>482.9</v>
      </c>
      <c r="D124" s="242">
        <v>435</v>
      </c>
      <c r="E124" s="190">
        <v>367</v>
      </c>
      <c r="F124" s="245">
        <f>E124/D124</f>
        <v>0.84367816091954</v>
      </c>
      <c r="G124" s="244"/>
    </row>
    <row r="125" spans="1:7">
      <c r="A125" s="223">
        <v>20113</v>
      </c>
      <c r="B125" s="224" t="s">
        <v>810</v>
      </c>
      <c r="C125" s="241">
        <v>3080.647444</v>
      </c>
      <c r="D125" s="242">
        <f>SUM(D126:D135)</f>
        <v>3394</v>
      </c>
      <c r="E125" s="190">
        <f>SUM(E126:E135)</f>
        <v>2917</v>
      </c>
      <c r="F125" s="245">
        <f>E125/D125</f>
        <v>0.859457866823807</v>
      </c>
      <c r="G125" s="244"/>
    </row>
    <row r="126" spans="1:7">
      <c r="A126" s="223">
        <v>2011301</v>
      </c>
      <c r="B126" s="223" t="s">
        <v>736</v>
      </c>
      <c r="C126" s="241">
        <v>735.013569</v>
      </c>
      <c r="D126" s="242">
        <v>689</v>
      </c>
      <c r="E126" s="190">
        <v>687</v>
      </c>
      <c r="F126" s="245">
        <f>E126/D126</f>
        <v>0.997097242380261</v>
      </c>
      <c r="G126" s="244"/>
    </row>
    <row r="127" spans="1:7">
      <c r="A127" s="223">
        <v>2011302</v>
      </c>
      <c r="B127" s="223" t="s">
        <v>737</v>
      </c>
      <c r="C127" s="241">
        <v>403.1</v>
      </c>
      <c r="D127" s="242">
        <v>421</v>
      </c>
      <c r="E127" s="190">
        <v>419</v>
      </c>
      <c r="F127" s="245">
        <f>E127/D127</f>
        <v>0.995249406175772</v>
      </c>
      <c r="G127" s="244"/>
    </row>
    <row r="128" spans="1:7">
      <c r="A128" s="223">
        <v>2011303</v>
      </c>
      <c r="B128" s="223" t="s">
        <v>738</v>
      </c>
      <c r="C128" s="241">
        <v>0</v>
      </c>
      <c r="D128" s="242"/>
      <c r="E128" s="190">
        <v>0</v>
      </c>
      <c r="F128" s="245"/>
      <c r="G128" s="244"/>
    </row>
    <row r="129" spans="1:7">
      <c r="A129" s="223">
        <v>2011304</v>
      </c>
      <c r="B129" s="223" t="s">
        <v>811</v>
      </c>
      <c r="C129" s="241">
        <v>0</v>
      </c>
      <c r="D129" s="242"/>
      <c r="E129" s="190">
        <v>0</v>
      </c>
      <c r="F129" s="245"/>
      <c r="G129" s="244"/>
    </row>
    <row r="130" spans="1:7">
      <c r="A130" s="223">
        <v>2011305</v>
      </c>
      <c r="B130" s="223" t="s">
        <v>812</v>
      </c>
      <c r="C130" s="241">
        <v>0</v>
      </c>
      <c r="D130" s="242"/>
      <c r="E130" s="190">
        <v>0</v>
      </c>
      <c r="F130" s="245"/>
      <c r="G130" s="244"/>
    </row>
    <row r="131" spans="1:7">
      <c r="A131" s="223">
        <v>2011306</v>
      </c>
      <c r="B131" s="223" t="s">
        <v>813</v>
      </c>
      <c r="C131" s="241">
        <v>0</v>
      </c>
      <c r="D131" s="242"/>
      <c r="E131" s="190">
        <v>0</v>
      </c>
      <c r="F131" s="245"/>
      <c r="G131" s="244"/>
    </row>
    <row r="132" spans="1:7">
      <c r="A132" s="223">
        <v>2011307</v>
      </c>
      <c r="B132" s="223" t="s">
        <v>814</v>
      </c>
      <c r="C132" s="241">
        <v>0</v>
      </c>
      <c r="D132" s="242"/>
      <c r="E132" s="190">
        <v>0</v>
      </c>
      <c r="F132" s="245"/>
      <c r="G132" s="244"/>
    </row>
    <row r="133" spans="1:7">
      <c r="A133" s="223">
        <v>2011308</v>
      </c>
      <c r="B133" s="223" t="s">
        <v>815</v>
      </c>
      <c r="C133" s="241">
        <v>1056</v>
      </c>
      <c r="D133" s="242">
        <v>1049</v>
      </c>
      <c r="E133" s="190">
        <v>1000</v>
      </c>
      <c r="F133" s="245">
        <f>E133/D133</f>
        <v>0.953288846520496</v>
      </c>
      <c r="G133" s="244"/>
    </row>
    <row r="134" spans="1:7">
      <c r="A134" s="223">
        <v>2011350</v>
      </c>
      <c r="B134" s="223" t="s">
        <v>745</v>
      </c>
      <c r="C134" s="241">
        <v>371.683875</v>
      </c>
      <c r="D134" s="242">
        <v>385</v>
      </c>
      <c r="E134" s="190">
        <v>352</v>
      </c>
      <c r="F134" s="245">
        <f>E134/D134</f>
        <v>0.914285714285714</v>
      </c>
      <c r="G134" s="244"/>
    </row>
    <row r="135" spans="1:7">
      <c r="A135" s="223">
        <v>2011399</v>
      </c>
      <c r="B135" s="223" t="s">
        <v>816</v>
      </c>
      <c r="C135" s="241">
        <v>514.85</v>
      </c>
      <c r="D135" s="242">
        <v>850</v>
      </c>
      <c r="E135" s="190">
        <v>459</v>
      </c>
      <c r="F135" s="245">
        <f>E135/D135</f>
        <v>0.54</v>
      </c>
      <c r="G135" s="244"/>
    </row>
    <row r="136" spans="1:7">
      <c r="A136" s="223">
        <v>20114</v>
      </c>
      <c r="B136" s="224" t="s">
        <v>817</v>
      </c>
      <c r="C136" s="241">
        <v>0</v>
      </c>
      <c r="D136" s="242"/>
      <c r="E136" s="190">
        <f>SUM(E137:E148)</f>
        <v>0</v>
      </c>
      <c r="F136" s="245"/>
      <c r="G136" s="244"/>
    </row>
    <row r="137" spans="1:7">
      <c r="A137" s="223">
        <v>2011401</v>
      </c>
      <c r="B137" s="223" t="s">
        <v>736</v>
      </c>
      <c r="C137" s="241">
        <v>0</v>
      </c>
      <c r="D137" s="242"/>
      <c r="E137" s="190">
        <v>0</v>
      </c>
      <c r="F137" s="245"/>
      <c r="G137" s="244"/>
    </row>
    <row r="138" spans="1:7">
      <c r="A138" s="223">
        <v>2011402</v>
      </c>
      <c r="B138" s="223" t="s">
        <v>737</v>
      </c>
      <c r="C138" s="241">
        <v>0</v>
      </c>
      <c r="D138" s="242"/>
      <c r="E138" s="190">
        <v>0</v>
      </c>
      <c r="F138" s="245"/>
      <c r="G138" s="244"/>
    </row>
    <row r="139" spans="1:7">
      <c r="A139" s="223">
        <v>2011403</v>
      </c>
      <c r="B139" s="223" t="s">
        <v>738</v>
      </c>
      <c r="C139" s="241">
        <v>0</v>
      </c>
      <c r="D139" s="242"/>
      <c r="E139" s="190">
        <v>0</v>
      </c>
      <c r="F139" s="245"/>
      <c r="G139" s="244"/>
    </row>
    <row r="140" spans="1:7">
      <c r="A140" s="223">
        <v>2011404</v>
      </c>
      <c r="B140" s="223" t="s">
        <v>818</v>
      </c>
      <c r="C140" s="241">
        <v>0</v>
      </c>
      <c r="D140" s="242"/>
      <c r="E140" s="190">
        <v>0</v>
      </c>
      <c r="F140" s="245"/>
      <c r="G140" s="244"/>
    </row>
    <row r="141" spans="1:7">
      <c r="A141" s="223">
        <v>2011405</v>
      </c>
      <c r="B141" s="223" t="s">
        <v>819</v>
      </c>
      <c r="C141" s="241">
        <v>0</v>
      </c>
      <c r="D141" s="242"/>
      <c r="E141" s="190">
        <v>0</v>
      </c>
      <c r="F141" s="245"/>
      <c r="G141" s="244"/>
    </row>
    <row r="142" spans="1:7">
      <c r="A142" s="223">
        <v>2011406</v>
      </c>
      <c r="B142" s="223" t="s">
        <v>820</v>
      </c>
      <c r="C142" s="241">
        <v>0</v>
      </c>
      <c r="D142" s="242"/>
      <c r="E142" s="190">
        <v>0</v>
      </c>
      <c r="F142" s="245"/>
      <c r="G142" s="244"/>
    </row>
    <row r="143" spans="1:7">
      <c r="A143" s="223">
        <v>2011408</v>
      </c>
      <c r="B143" s="223" t="s">
        <v>821</v>
      </c>
      <c r="C143" s="241">
        <v>0</v>
      </c>
      <c r="D143" s="242"/>
      <c r="E143" s="190">
        <v>0</v>
      </c>
      <c r="F143" s="245"/>
      <c r="G143" s="244"/>
    </row>
    <row r="144" spans="1:7">
      <c r="A144" s="223">
        <v>2011409</v>
      </c>
      <c r="B144" s="223" t="s">
        <v>822</v>
      </c>
      <c r="C144" s="241">
        <v>0</v>
      </c>
      <c r="D144" s="242"/>
      <c r="E144" s="190">
        <v>0</v>
      </c>
      <c r="F144" s="245"/>
      <c r="G144" s="244"/>
    </row>
    <row r="145" spans="1:7">
      <c r="A145" s="223">
        <v>2011410</v>
      </c>
      <c r="B145" s="223" t="s">
        <v>823</v>
      </c>
      <c r="C145" s="241">
        <v>0</v>
      </c>
      <c r="D145" s="242"/>
      <c r="E145" s="190">
        <v>0</v>
      </c>
      <c r="F145" s="245"/>
      <c r="G145" s="244"/>
    </row>
    <row r="146" spans="1:7">
      <c r="A146" s="223">
        <v>2011411</v>
      </c>
      <c r="B146" s="223" t="s">
        <v>824</v>
      </c>
      <c r="C146" s="241">
        <v>0</v>
      </c>
      <c r="D146" s="242"/>
      <c r="E146" s="190">
        <v>0</v>
      </c>
      <c r="F146" s="245"/>
      <c r="G146" s="244"/>
    </row>
    <row r="147" spans="1:7">
      <c r="A147" s="223">
        <v>2011450</v>
      </c>
      <c r="B147" s="223" t="s">
        <v>745</v>
      </c>
      <c r="C147" s="241">
        <v>0</v>
      </c>
      <c r="D147" s="242"/>
      <c r="E147" s="190">
        <v>0</v>
      </c>
      <c r="F147" s="245"/>
      <c r="G147" s="244"/>
    </row>
    <row r="148" spans="1:7">
      <c r="A148" s="223">
        <v>2011499</v>
      </c>
      <c r="B148" s="223" t="s">
        <v>825</v>
      </c>
      <c r="C148" s="241">
        <v>0</v>
      </c>
      <c r="D148" s="242"/>
      <c r="E148" s="190">
        <v>0</v>
      </c>
      <c r="F148" s="245"/>
      <c r="G148" s="244"/>
    </row>
    <row r="149" spans="1:7">
      <c r="A149" s="223">
        <v>20123</v>
      </c>
      <c r="B149" s="224" t="s">
        <v>826</v>
      </c>
      <c r="C149" s="241">
        <v>0</v>
      </c>
      <c r="D149" s="242"/>
      <c r="E149" s="190">
        <f>SUM(E150:E155)</f>
        <v>0</v>
      </c>
      <c r="F149" s="245"/>
      <c r="G149" s="244"/>
    </row>
    <row r="150" spans="1:7">
      <c r="A150" s="223">
        <v>2012301</v>
      </c>
      <c r="B150" s="223" t="s">
        <v>736</v>
      </c>
      <c r="C150" s="241">
        <v>0</v>
      </c>
      <c r="D150" s="242"/>
      <c r="E150" s="190">
        <v>0</v>
      </c>
      <c r="F150" s="245"/>
      <c r="G150" s="244"/>
    </row>
    <row r="151" spans="1:7">
      <c r="A151" s="223">
        <v>2012302</v>
      </c>
      <c r="B151" s="223" t="s">
        <v>737</v>
      </c>
      <c r="C151" s="241">
        <v>0</v>
      </c>
      <c r="D151" s="242"/>
      <c r="E151" s="190">
        <v>0</v>
      </c>
      <c r="F151" s="245"/>
      <c r="G151" s="244"/>
    </row>
    <row r="152" spans="1:7">
      <c r="A152" s="223">
        <v>2012303</v>
      </c>
      <c r="B152" s="223" t="s">
        <v>738</v>
      </c>
      <c r="C152" s="241">
        <v>0</v>
      </c>
      <c r="D152" s="242"/>
      <c r="E152" s="190">
        <v>0</v>
      </c>
      <c r="F152" s="245"/>
      <c r="G152" s="244"/>
    </row>
    <row r="153" spans="1:7">
      <c r="A153" s="223">
        <v>2012304</v>
      </c>
      <c r="B153" s="223" t="s">
        <v>827</v>
      </c>
      <c r="C153" s="241">
        <v>0</v>
      </c>
      <c r="D153" s="242"/>
      <c r="E153" s="190">
        <v>0</v>
      </c>
      <c r="F153" s="245"/>
      <c r="G153" s="244"/>
    </row>
    <row r="154" spans="1:7">
      <c r="A154" s="223">
        <v>2012350</v>
      </c>
      <c r="B154" s="223" t="s">
        <v>745</v>
      </c>
      <c r="C154" s="241">
        <v>0</v>
      </c>
      <c r="D154" s="242"/>
      <c r="E154" s="190">
        <v>0</v>
      </c>
      <c r="F154" s="245"/>
      <c r="G154" s="244"/>
    </row>
    <row r="155" spans="1:7">
      <c r="A155" s="223">
        <v>2012399</v>
      </c>
      <c r="B155" s="223" t="s">
        <v>828</v>
      </c>
      <c r="C155" s="241">
        <v>0</v>
      </c>
      <c r="D155" s="242"/>
      <c r="E155" s="190">
        <v>0</v>
      </c>
      <c r="F155" s="245"/>
      <c r="G155" s="244"/>
    </row>
    <row r="156" spans="1:7">
      <c r="A156" s="223">
        <v>20125</v>
      </c>
      <c r="B156" s="224" t="s">
        <v>829</v>
      </c>
      <c r="C156" s="241">
        <v>0</v>
      </c>
      <c r="D156" s="242"/>
      <c r="E156" s="190">
        <f>SUM(E157:E163)</f>
        <v>0</v>
      </c>
      <c r="F156" s="245"/>
      <c r="G156" s="244"/>
    </row>
    <row r="157" spans="1:7">
      <c r="A157" s="223">
        <v>2012501</v>
      </c>
      <c r="B157" s="223" t="s">
        <v>736</v>
      </c>
      <c r="C157" s="241">
        <v>0</v>
      </c>
      <c r="D157" s="242"/>
      <c r="E157" s="190">
        <v>0</v>
      </c>
      <c r="F157" s="245"/>
      <c r="G157" s="244"/>
    </row>
    <row r="158" spans="1:7">
      <c r="A158" s="223">
        <v>2012502</v>
      </c>
      <c r="B158" s="223" t="s">
        <v>737</v>
      </c>
      <c r="C158" s="241">
        <v>0</v>
      </c>
      <c r="D158" s="242"/>
      <c r="E158" s="190">
        <v>0</v>
      </c>
      <c r="F158" s="245"/>
      <c r="G158" s="244"/>
    </row>
    <row r="159" spans="1:7">
      <c r="A159" s="223">
        <v>2012503</v>
      </c>
      <c r="B159" s="223" t="s">
        <v>738</v>
      </c>
      <c r="C159" s="241">
        <v>0</v>
      </c>
      <c r="D159" s="242"/>
      <c r="E159" s="190">
        <v>0</v>
      </c>
      <c r="F159" s="245"/>
      <c r="G159" s="244"/>
    </row>
    <row r="160" spans="1:7">
      <c r="A160" s="223">
        <v>2012504</v>
      </c>
      <c r="B160" s="223" t="s">
        <v>830</v>
      </c>
      <c r="C160" s="241">
        <v>0</v>
      </c>
      <c r="D160" s="242"/>
      <c r="E160" s="190">
        <v>0</v>
      </c>
      <c r="F160" s="245"/>
      <c r="G160" s="244"/>
    </row>
    <row r="161" spans="1:7">
      <c r="A161" s="223">
        <v>2012505</v>
      </c>
      <c r="B161" s="223" t="s">
        <v>831</v>
      </c>
      <c r="C161" s="241">
        <v>0</v>
      </c>
      <c r="D161" s="242"/>
      <c r="E161" s="190">
        <v>0</v>
      </c>
      <c r="F161" s="245"/>
      <c r="G161" s="244"/>
    </row>
    <row r="162" spans="1:7">
      <c r="A162" s="223">
        <v>2012550</v>
      </c>
      <c r="B162" s="223" t="s">
        <v>745</v>
      </c>
      <c r="C162" s="241">
        <v>0</v>
      </c>
      <c r="D162" s="242"/>
      <c r="E162" s="190">
        <v>0</v>
      </c>
      <c r="F162" s="245"/>
      <c r="G162" s="244"/>
    </row>
    <row r="163" spans="1:7">
      <c r="A163" s="223">
        <v>2012599</v>
      </c>
      <c r="B163" s="223" t="s">
        <v>832</v>
      </c>
      <c r="C163" s="241">
        <v>0</v>
      </c>
      <c r="D163" s="242"/>
      <c r="E163" s="190">
        <v>0</v>
      </c>
      <c r="F163" s="245"/>
      <c r="G163" s="244"/>
    </row>
    <row r="164" spans="1:7">
      <c r="A164" s="223">
        <v>20126</v>
      </c>
      <c r="B164" s="224" t="s">
        <v>833</v>
      </c>
      <c r="C164" s="241">
        <v>529.896427</v>
      </c>
      <c r="D164" s="242">
        <f>SUM(D165:D169)</f>
        <v>553</v>
      </c>
      <c r="E164" s="190">
        <f>SUM(E165:E169)</f>
        <v>549</v>
      </c>
      <c r="F164" s="245">
        <f>E164/D164</f>
        <v>0.992766726943942</v>
      </c>
      <c r="G164" s="244"/>
    </row>
    <row r="165" spans="1:7">
      <c r="A165" s="223">
        <v>2012601</v>
      </c>
      <c r="B165" s="223" t="s">
        <v>736</v>
      </c>
      <c r="C165" s="241">
        <v>0</v>
      </c>
      <c r="D165" s="242"/>
      <c r="E165" s="190">
        <v>0</v>
      </c>
      <c r="F165" s="245"/>
      <c r="G165" s="244"/>
    </row>
    <row r="166" spans="1:7">
      <c r="A166" s="223">
        <v>2012602</v>
      </c>
      <c r="B166" s="223" t="s">
        <v>737</v>
      </c>
      <c r="C166" s="241">
        <v>0</v>
      </c>
      <c r="D166" s="242"/>
      <c r="E166" s="190">
        <v>0</v>
      </c>
      <c r="F166" s="245"/>
      <c r="G166" s="244"/>
    </row>
    <row r="167" spans="1:7">
      <c r="A167" s="223">
        <v>2012603</v>
      </c>
      <c r="B167" s="223" t="s">
        <v>738</v>
      </c>
      <c r="C167" s="241">
        <v>0</v>
      </c>
      <c r="D167" s="242"/>
      <c r="E167" s="190">
        <v>0</v>
      </c>
      <c r="F167" s="245"/>
      <c r="G167" s="244"/>
    </row>
    <row r="168" spans="1:7">
      <c r="A168" s="223">
        <v>2012604</v>
      </c>
      <c r="B168" s="223" t="s">
        <v>834</v>
      </c>
      <c r="C168" s="241">
        <v>410.5</v>
      </c>
      <c r="D168" s="242">
        <v>400</v>
      </c>
      <c r="E168" s="190">
        <v>398</v>
      </c>
      <c r="F168" s="245">
        <f>E168/D168</f>
        <v>0.995</v>
      </c>
      <c r="G168" s="244"/>
    </row>
    <row r="169" spans="1:7">
      <c r="A169" s="223">
        <v>2012699</v>
      </c>
      <c r="B169" s="223" t="s">
        <v>835</v>
      </c>
      <c r="C169" s="241">
        <v>119.396427</v>
      </c>
      <c r="D169" s="242">
        <v>153</v>
      </c>
      <c r="E169" s="190">
        <v>151</v>
      </c>
      <c r="F169" s="245">
        <f>E169/D169</f>
        <v>0.986928104575163</v>
      </c>
      <c r="G169" s="244"/>
    </row>
    <row r="170" spans="1:7">
      <c r="A170" s="223">
        <v>20128</v>
      </c>
      <c r="B170" s="224" t="s">
        <v>836</v>
      </c>
      <c r="C170" s="241">
        <v>102</v>
      </c>
      <c r="D170" s="242">
        <f>SUM(D171:D176)</f>
        <v>102</v>
      </c>
      <c r="E170" s="190">
        <f>SUM(E171:E176)</f>
        <v>100</v>
      </c>
      <c r="F170" s="245">
        <f>E170/D170</f>
        <v>0.980392156862745</v>
      </c>
      <c r="G170" s="244"/>
    </row>
    <row r="171" spans="1:7">
      <c r="A171" s="223">
        <v>2012801</v>
      </c>
      <c r="B171" s="223" t="s">
        <v>736</v>
      </c>
      <c r="C171" s="241">
        <v>0</v>
      </c>
      <c r="D171" s="242"/>
      <c r="E171" s="190">
        <v>0</v>
      </c>
      <c r="F171" s="245"/>
      <c r="G171" s="244"/>
    </row>
    <row r="172" spans="1:7">
      <c r="A172" s="223">
        <v>2012802</v>
      </c>
      <c r="B172" s="223" t="s">
        <v>737</v>
      </c>
      <c r="C172" s="241">
        <v>0</v>
      </c>
      <c r="D172" s="242"/>
      <c r="E172" s="190">
        <v>0</v>
      </c>
      <c r="F172" s="245"/>
      <c r="G172" s="244"/>
    </row>
    <row r="173" spans="1:7">
      <c r="A173" s="223">
        <v>2012803</v>
      </c>
      <c r="B173" s="223" t="s">
        <v>738</v>
      </c>
      <c r="C173" s="241">
        <v>0</v>
      </c>
      <c r="D173" s="242"/>
      <c r="E173" s="190">
        <v>0</v>
      </c>
      <c r="F173" s="245"/>
      <c r="G173" s="244"/>
    </row>
    <row r="174" spans="1:7">
      <c r="A174" s="223">
        <v>2012804</v>
      </c>
      <c r="B174" s="223" t="s">
        <v>750</v>
      </c>
      <c r="C174" s="241">
        <v>0</v>
      </c>
      <c r="D174" s="242"/>
      <c r="E174" s="190">
        <v>0</v>
      </c>
      <c r="F174" s="245"/>
      <c r="G174" s="244"/>
    </row>
    <row r="175" spans="1:7">
      <c r="A175" s="223">
        <v>2012850</v>
      </c>
      <c r="B175" s="223" t="s">
        <v>745</v>
      </c>
      <c r="C175" s="241">
        <v>0</v>
      </c>
      <c r="D175" s="242"/>
      <c r="E175" s="190">
        <v>0</v>
      </c>
      <c r="F175" s="245"/>
      <c r="G175" s="244"/>
    </row>
    <row r="176" spans="1:7">
      <c r="A176" s="223">
        <v>2012899</v>
      </c>
      <c r="B176" s="223" t="s">
        <v>837</v>
      </c>
      <c r="C176" s="241">
        <v>102</v>
      </c>
      <c r="D176" s="242">
        <v>102</v>
      </c>
      <c r="E176" s="190">
        <v>100</v>
      </c>
      <c r="F176" s="245">
        <f>E176/D176</f>
        <v>0.980392156862745</v>
      </c>
      <c r="G176" s="244"/>
    </row>
    <row r="177" spans="1:7">
      <c r="A177" s="223">
        <v>20129</v>
      </c>
      <c r="B177" s="224" t="s">
        <v>838</v>
      </c>
      <c r="C177" s="241">
        <v>2312.44871</v>
      </c>
      <c r="D177" s="242">
        <f>SUM(D178:D183)</f>
        <v>2335</v>
      </c>
      <c r="E177" s="190">
        <f>SUM(E178:E183)</f>
        <v>2316</v>
      </c>
      <c r="F177" s="245">
        <f>E177/D177</f>
        <v>0.99186295503212</v>
      </c>
      <c r="G177" s="244"/>
    </row>
    <row r="178" spans="1:7">
      <c r="A178" s="223">
        <v>2012901</v>
      </c>
      <c r="B178" s="223" t="s">
        <v>736</v>
      </c>
      <c r="C178" s="241">
        <v>641.78131</v>
      </c>
      <c r="D178" s="242">
        <v>671</v>
      </c>
      <c r="E178" s="190">
        <v>655</v>
      </c>
      <c r="F178" s="245">
        <f>E178/D178</f>
        <v>0.976154992548435</v>
      </c>
      <c r="G178" s="244"/>
    </row>
    <row r="179" spans="1:7">
      <c r="A179" s="223">
        <v>2012902</v>
      </c>
      <c r="B179" s="223" t="s">
        <v>737</v>
      </c>
      <c r="C179" s="241">
        <v>164.916</v>
      </c>
      <c r="D179" s="242">
        <v>163</v>
      </c>
      <c r="E179" s="190">
        <v>163</v>
      </c>
      <c r="F179" s="245">
        <f>E179/D179</f>
        <v>1</v>
      </c>
      <c r="G179" s="244"/>
    </row>
    <row r="180" spans="1:7">
      <c r="A180" s="223">
        <v>2012903</v>
      </c>
      <c r="B180" s="223" t="s">
        <v>738</v>
      </c>
      <c r="C180" s="241">
        <v>0</v>
      </c>
      <c r="D180" s="242"/>
      <c r="E180" s="190">
        <v>0</v>
      </c>
      <c r="F180" s="245"/>
      <c r="G180" s="244"/>
    </row>
    <row r="181" spans="1:7">
      <c r="A181" s="223">
        <v>2012906</v>
      </c>
      <c r="B181" s="223" t="s">
        <v>839</v>
      </c>
      <c r="C181" s="241">
        <v>738.73</v>
      </c>
      <c r="D181" s="242">
        <v>738</v>
      </c>
      <c r="E181" s="190">
        <v>735</v>
      </c>
      <c r="F181" s="245">
        <f>E181/D181</f>
        <v>0.995934959349594</v>
      </c>
      <c r="G181" s="244"/>
    </row>
    <row r="182" spans="1:7">
      <c r="A182" s="223">
        <v>2012950</v>
      </c>
      <c r="B182" s="223" t="s">
        <v>745</v>
      </c>
      <c r="C182" s="241">
        <v>0</v>
      </c>
      <c r="D182" s="242"/>
      <c r="E182" s="190">
        <v>0</v>
      </c>
      <c r="F182" s="245"/>
      <c r="G182" s="244"/>
    </row>
    <row r="183" spans="1:7">
      <c r="A183" s="223">
        <v>2012999</v>
      </c>
      <c r="B183" s="223" t="s">
        <v>840</v>
      </c>
      <c r="C183" s="241">
        <v>767.0214</v>
      </c>
      <c r="D183" s="242">
        <v>763</v>
      </c>
      <c r="E183" s="190">
        <v>763</v>
      </c>
      <c r="F183" s="245">
        <f>E183/D183</f>
        <v>1</v>
      </c>
      <c r="G183" s="244"/>
    </row>
    <row r="184" spans="1:7">
      <c r="A184" s="223">
        <v>20131</v>
      </c>
      <c r="B184" s="224" t="s">
        <v>841</v>
      </c>
      <c r="C184" s="241">
        <v>0</v>
      </c>
      <c r="D184" s="242"/>
      <c r="E184" s="190">
        <f>SUM(E185:E190)</f>
        <v>0</v>
      </c>
      <c r="F184" s="245"/>
      <c r="G184" s="244"/>
    </row>
    <row r="185" spans="1:7">
      <c r="A185" s="223">
        <v>2013101</v>
      </c>
      <c r="B185" s="223" t="s">
        <v>736</v>
      </c>
      <c r="C185" s="241">
        <v>0</v>
      </c>
      <c r="D185" s="242"/>
      <c r="E185" s="190">
        <v>0</v>
      </c>
      <c r="F185" s="245"/>
      <c r="G185" s="244"/>
    </row>
    <row r="186" spans="1:7">
      <c r="A186" s="223">
        <v>2013102</v>
      </c>
      <c r="B186" s="223" t="s">
        <v>737</v>
      </c>
      <c r="C186" s="241">
        <v>0</v>
      </c>
      <c r="D186" s="242"/>
      <c r="E186" s="190">
        <v>0</v>
      </c>
      <c r="F186" s="245"/>
      <c r="G186" s="244"/>
    </row>
    <row r="187" spans="1:7">
      <c r="A187" s="223">
        <v>2013103</v>
      </c>
      <c r="B187" s="223" t="s">
        <v>738</v>
      </c>
      <c r="C187" s="241">
        <v>0</v>
      </c>
      <c r="D187" s="242"/>
      <c r="E187" s="190">
        <v>0</v>
      </c>
      <c r="F187" s="245"/>
      <c r="G187" s="244"/>
    </row>
    <row r="188" spans="1:7">
      <c r="A188" s="223">
        <v>2013105</v>
      </c>
      <c r="B188" s="223" t="s">
        <v>842</v>
      </c>
      <c r="C188" s="241">
        <v>0</v>
      </c>
      <c r="D188" s="242"/>
      <c r="E188" s="190">
        <v>0</v>
      </c>
      <c r="F188" s="245"/>
      <c r="G188" s="244"/>
    </row>
    <row r="189" spans="1:7">
      <c r="A189" s="223">
        <v>2013150</v>
      </c>
      <c r="B189" s="223" t="s">
        <v>745</v>
      </c>
      <c r="C189" s="241">
        <v>0</v>
      </c>
      <c r="D189" s="242"/>
      <c r="E189" s="190">
        <v>0</v>
      </c>
      <c r="F189" s="245"/>
      <c r="G189" s="244"/>
    </row>
    <row r="190" spans="1:7">
      <c r="A190" s="223">
        <v>2013199</v>
      </c>
      <c r="B190" s="223" t="s">
        <v>843</v>
      </c>
      <c r="C190" s="241">
        <v>0</v>
      </c>
      <c r="D190" s="242"/>
      <c r="E190" s="190">
        <v>0</v>
      </c>
      <c r="F190" s="245"/>
      <c r="G190" s="244"/>
    </row>
    <row r="191" spans="1:7">
      <c r="A191" s="223">
        <v>20132</v>
      </c>
      <c r="B191" s="224" t="s">
        <v>844</v>
      </c>
      <c r="C191" s="241">
        <v>6208.22787</v>
      </c>
      <c r="D191" s="242">
        <f>SUM(D192:D197)</f>
        <v>6335</v>
      </c>
      <c r="E191" s="190">
        <f>SUM(E192:E197)</f>
        <v>6291</v>
      </c>
      <c r="F191" s="245">
        <f>E191/D191</f>
        <v>0.993054459352802</v>
      </c>
      <c r="G191" s="244"/>
    </row>
    <row r="192" spans="1:7">
      <c r="A192" s="223">
        <v>2013201</v>
      </c>
      <c r="B192" s="223" t="s">
        <v>736</v>
      </c>
      <c r="C192" s="241">
        <v>1352.290528</v>
      </c>
      <c r="D192" s="242">
        <v>1454</v>
      </c>
      <c r="E192" s="190">
        <v>1454</v>
      </c>
      <c r="F192" s="245">
        <f>E192/D192</f>
        <v>1</v>
      </c>
      <c r="G192" s="244"/>
    </row>
    <row r="193" spans="1:7">
      <c r="A193" s="223">
        <v>2013202</v>
      </c>
      <c r="B193" s="223" t="s">
        <v>737</v>
      </c>
      <c r="C193" s="241">
        <v>1671.65</v>
      </c>
      <c r="D193" s="242">
        <v>1674</v>
      </c>
      <c r="E193" s="190">
        <v>1653</v>
      </c>
      <c r="F193" s="245">
        <f>E193/D193</f>
        <v>0.987455197132617</v>
      </c>
      <c r="G193" s="244"/>
    </row>
    <row r="194" spans="1:7">
      <c r="A194" s="223">
        <v>2013203</v>
      </c>
      <c r="B194" s="223" t="s">
        <v>738</v>
      </c>
      <c r="C194" s="241">
        <v>0</v>
      </c>
      <c r="D194" s="242"/>
      <c r="E194" s="190">
        <v>0</v>
      </c>
      <c r="F194" s="245"/>
      <c r="G194" s="244"/>
    </row>
    <row r="195" spans="1:7">
      <c r="A195" s="223">
        <v>2013204</v>
      </c>
      <c r="B195" s="223" t="s">
        <v>845</v>
      </c>
      <c r="C195" s="241">
        <v>0</v>
      </c>
      <c r="D195" s="242">
        <v>7</v>
      </c>
      <c r="E195" s="190">
        <v>0</v>
      </c>
      <c r="F195" s="245">
        <f t="shared" ref="F195:F200" si="1">E195/D195</f>
        <v>0</v>
      </c>
      <c r="G195" s="244"/>
    </row>
    <row r="196" spans="1:7">
      <c r="A196" s="223">
        <v>2013250</v>
      </c>
      <c r="B196" s="223" t="s">
        <v>745</v>
      </c>
      <c r="C196" s="241">
        <v>459.617342</v>
      </c>
      <c r="D196" s="242">
        <v>460</v>
      </c>
      <c r="E196" s="190">
        <v>458</v>
      </c>
      <c r="F196" s="245">
        <f t="shared" si="1"/>
        <v>0.995652173913044</v>
      </c>
      <c r="G196" s="244"/>
    </row>
    <row r="197" spans="1:7">
      <c r="A197" s="223">
        <v>2013299</v>
      </c>
      <c r="B197" s="223" t="s">
        <v>846</v>
      </c>
      <c r="C197" s="241">
        <v>2724.67</v>
      </c>
      <c r="D197" s="242">
        <v>2740</v>
      </c>
      <c r="E197" s="190">
        <v>2726</v>
      </c>
      <c r="F197" s="245">
        <f t="shared" si="1"/>
        <v>0.994890510948905</v>
      </c>
      <c r="G197" s="244"/>
    </row>
    <row r="198" spans="1:7">
      <c r="A198" s="223">
        <v>20133</v>
      </c>
      <c r="B198" s="224" t="s">
        <v>847</v>
      </c>
      <c r="C198" s="241">
        <v>3336.670889</v>
      </c>
      <c r="D198" s="242">
        <f>SUM(D199:D204)</f>
        <v>3340</v>
      </c>
      <c r="E198" s="190">
        <f>SUM(E199:E204)</f>
        <v>3314</v>
      </c>
      <c r="F198" s="245">
        <f t="shared" si="1"/>
        <v>0.992215568862275</v>
      </c>
      <c r="G198" s="244"/>
    </row>
    <row r="199" spans="1:7">
      <c r="A199" s="223">
        <v>2013301</v>
      </c>
      <c r="B199" s="223" t="s">
        <v>736</v>
      </c>
      <c r="C199" s="241">
        <v>694.670889</v>
      </c>
      <c r="D199" s="242">
        <v>700</v>
      </c>
      <c r="E199" s="190">
        <v>688</v>
      </c>
      <c r="F199" s="245">
        <f t="shared" si="1"/>
        <v>0.982857142857143</v>
      </c>
      <c r="G199" s="244"/>
    </row>
    <row r="200" spans="1:7">
      <c r="A200" s="223">
        <v>2013302</v>
      </c>
      <c r="B200" s="223" t="s">
        <v>737</v>
      </c>
      <c r="C200" s="241">
        <v>165</v>
      </c>
      <c r="D200" s="242">
        <v>165</v>
      </c>
      <c r="E200" s="190">
        <v>152</v>
      </c>
      <c r="F200" s="245">
        <f t="shared" si="1"/>
        <v>0.921212121212121</v>
      </c>
      <c r="G200" s="244"/>
    </row>
    <row r="201" spans="1:7">
      <c r="A201" s="223">
        <v>2013303</v>
      </c>
      <c r="B201" s="223" t="s">
        <v>738</v>
      </c>
      <c r="C201" s="241">
        <v>0</v>
      </c>
      <c r="D201" s="242"/>
      <c r="E201" s="190">
        <v>0</v>
      </c>
      <c r="F201" s="245"/>
      <c r="G201" s="244"/>
    </row>
    <row r="202" spans="1:7">
      <c r="A202" s="223">
        <v>2013304</v>
      </c>
      <c r="B202" s="223" t="s">
        <v>848</v>
      </c>
      <c r="C202" s="241">
        <v>0</v>
      </c>
      <c r="D202" s="242"/>
      <c r="E202" s="190">
        <v>0</v>
      </c>
      <c r="F202" s="245"/>
      <c r="G202" s="244"/>
    </row>
    <row r="203" spans="1:7">
      <c r="A203" s="223">
        <v>2013350</v>
      </c>
      <c r="B203" s="223" t="s">
        <v>745</v>
      </c>
      <c r="C203" s="241">
        <v>0</v>
      </c>
      <c r="D203" s="242"/>
      <c r="E203" s="190">
        <v>0</v>
      </c>
      <c r="F203" s="245"/>
      <c r="G203" s="244"/>
    </row>
    <row r="204" spans="1:7">
      <c r="A204" s="223">
        <v>2013399</v>
      </c>
      <c r="B204" s="223" t="s">
        <v>849</v>
      </c>
      <c r="C204" s="241">
        <v>2477</v>
      </c>
      <c r="D204" s="242">
        <v>2475</v>
      </c>
      <c r="E204" s="190">
        <v>2474</v>
      </c>
      <c r="F204" s="245">
        <f>E204/D204</f>
        <v>0.99959595959596</v>
      </c>
      <c r="G204" s="244"/>
    </row>
    <row r="205" spans="1:7">
      <c r="A205" s="223">
        <v>20134</v>
      </c>
      <c r="B205" s="224" t="s">
        <v>850</v>
      </c>
      <c r="C205" s="241">
        <v>1270.902786</v>
      </c>
      <c r="D205" s="242">
        <f>SUM(D206:D212)</f>
        <v>1282</v>
      </c>
      <c r="E205" s="190">
        <f>SUM(E206:E212)</f>
        <v>1268</v>
      </c>
      <c r="F205" s="245">
        <f>E205/D205</f>
        <v>0.989079563182527</v>
      </c>
      <c r="G205" s="244"/>
    </row>
    <row r="206" spans="1:7">
      <c r="A206" s="223">
        <v>2013401</v>
      </c>
      <c r="B206" s="223" t="s">
        <v>736</v>
      </c>
      <c r="C206" s="241">
        <v>582.122786</v>
      </c>
      <c r="D206" s="242">
        <v>590</v>
      </c>
      <c r="E206" s="190">
        <v>588</v>
      </c>
      <c r="F206" s="245">
        <f>E206/D206</f>
        <v>0.996610169491525</v>
      </c>
      <c r="G206" s="244"/>
    </row>
    <row r="207" spans="1:7">
      <c r="A207" s="223">
        <v>2013402</v>
      </c>
      <c r="B207" s="223" t="s">
        <v>737</v>
      </c>
      <c r="C207" s="241">
        <v>170.78</v>
      </c>
      <c r="D207" s="242">
        <v>171</v>
      </c>
      <c r="E207" s="190">
        <v>160</v>
      </c>
      <c r="F207" s="245">
        <f>E207/D207</f>
        <v>0.935672514619883</v>
      </c>
      <c r="G207" s="244"/>
    </row>
    <row r="208" spans="1:7">
      <c r="A208" s="223">
        <v>2013403</v>
      </c>
      <c r="B208" s="223" t="s">
        <v>738</v>
      </c>
      <c r="C208" s="241">
        <v>0</v>
      </c>
      <c r="D208" s="242"/>
      <c r="E208" s="190">
        <v>0</v>
      </c>
      <c r="F208" s="245"/>
      <c r="G208" s="244"/>
    </row>
    <row r="209" spans="1:7">
      <c r="A209" s="223">
        <v>2013404</v>
      </c>
      <c r="B209" s="223" t="s">
        <v>851</v>
      </c>
      <c r="C209" s="241">
        <v>0</v>
      </c>
      <c r="D209" s="242"/>
      <c r="E209" s="190">
        <v>0</v>
      </c>
      <c r="F209" s="245"/>
      <c r="G209" s="244"/>
    </row>
    <row r="210" spans="1:7">
      <c r="A210" s="223">
        <v>2013405</v>
      </c>
      <c r="B210" s="223" t="s">
        <v>852</v>
      </c>
      <c r="C210" s="241">
        <v>0</v>
      </c>
      <c r="D210" s="242">
        <v>3</v>
      </c>
      <c r="E210" s="190">
        <v>3</v>
      </c>
      <c r="F210" s="245">
        <f>E210/D210</f>
        <v>1</v>
      </c>
      <c r="G210" s="244"/>
    </row>
    <row r="211" spans="1:7">
      <c r="A211" s="223">
        <v>2013450</v>
      </c>
      <c r="B211" s="223" t="s">
        <v>745</v>
      </c>
      <c r="C211" s="241">
        <v>0</v>
      </c>
      <c r="D211" s="242"/>
      <c r="E211" s="190">
        <v>0</v>
      </c>
      <c r="F211" s="245"/>
      <c r="G211" s="244"/>
    </row>
    <row r="212" spans="1:7">
      <c r="A212" s="223">
        <v>2013499</v>
      </c>
      <c r="B212" s="223" t="s">
        <v>853</v>
      </c>
      <c r="C212" s="241">
        <v>518</v>
      </c>
      <c r="D212" s="242">
        <v>518</v>
      </c>
      <c r="E212" s="190">
        <v>517</v>
      </c>
      <c r="F212" s="245">
        <f>E212/D212</f>
        <v>0.998069498069498</v>
      </c>
      <c r="G212" s="244"/>
    </row>
    <row r="213" spans="1:7">
      <c r="A213" s="223">
        <v>20135</v>
      </c>
      <c r="B213" s="224" t="s">
        <v>854</v>
      </c>
      <c r="C213" s="241">
        <v>0</v>
      </c>
      <c r="D213" s="242"/>
      <c r="E213" s="190">
        <f>SUM(E214:E218)</f>
        <v>0</v>
      </c>
      <c r="F213" s="245"/>
      <c r="G213" s="244"/>
    </row>
    <row r="214" spans="1:7">
      <c r="A214" s="223">
        <v>2013501</v>
      </c>
      <c r="B214" s="223" t="s">
        <v>736</v>
      </c>
      <c r="C214" s="241">
        <v>0</v>
      </c>
      <c r="D214" s="242"/>
      <c r="E214" s="190">
        <v>0</v>
      </c>
      <c r="F214" s="245"/>
      <c r="G214" s="244"/>
    </row>
    <row r="215" spans="1:7">
      <c r="A215" s="223">
        <v>2013502</v>
      </c>
      <c r="B215" s="223" t="s">
        <v>737</v>
      </c>
      <c r="C215" s="241">
        <v>0</v>
      </c>
      <c r="D215" s="242"/>
      <c r="E215" s="190">
        <v>0</v>
      </c>
      <c r="F215" s="245"/>
      <c r="G215" s="244"/>
    </row>
    <row r="216" spans="1:7">
      <c r="A216" s="223">
        <v>2013503</v>
      </c>
      <c r="B216" s="223" t="s">
        <v>738</v>
      </c>
      <c r="C216" s="241">
        <v>0</v>
      </c>
      <c r="D216" s="242"/>
      <c r="E216" s="190">
        <v>0</v>
      </c>
      <c r="F216" s="245"/>
      <c r="G216" s="244"/>
    </row>
    <row r="217" spans="1:7">
      <c r="A217" s="223">
        <v>2013550</v>
      </c>
      <c r="B217" s="223" t="s">
        <v>745</v>
      </c>
      <c r="C217" s="241">
        <v>0</v>
      </c>
      <c r="D217" s="242"/>
      <c r="E217" s="190">
        <v>0</v>
      </c>
      <c r="F217" s="245"/>
      <c r="G217" s="244"/>
    </row>
    <row r="218" spans="1:7">
      <c r="A218" s="223">
        <v>2013599</v>
      </c>
      <c r="B218" s="223" t="s">
        <v>855</v>
      </c>
      <c r="C218" s="241">
        <v>0</v>
      </c>
      <c r="D218" s="242"/>
      <c r="E218" s="190">
        <v>0</v>
      </c>
      <c r="F218" s="245"/>
      <c r="G218" s="244"/>
    </row>
    <row r="219" spans="1:7">
      <c r="A219" s="223">
        <v>20136</v>
      </c>
      <c r="B219" s="224" t="s">
        <v>856</v>
      </c>
      <c r="C219" s="241">
        <v>312.24</v>
      </c>
      <c r="D219" s="242">
        <f>SUM(D220:D224)</f>
        <v>293</v>
      </c>
      <c r="E219" s="190">
        <f>SUM(E220:E224)</f>
        <v>293</v>
      </c>
      <c r="F219" s="245">
        <f>E219/D219</f>
        <v>1</v>
      </c>
      <c r="G219" s="244"/>
    </row>
    <row r="220" spans="1:7">
      <c r="A220" s="223">
        <v>2013601</v>
      </c>
      <c r="B220" s="223" t="s">
        <v>736</v>
      </c>
      <c r="C220" s="241">
        <v>0</v>
      </c>
      <c r="D220" s="242"/>
      <c r="E220" s="190">
        <v>0</v>
      </c>
      <c r="F220" s="245"/>
      <c r="G220" s="244"/>
    </row>
    <row r="221" spans="1:7">
      <c r="A221" s="223">
        <v>2013602</v>
      </c>
      <c r="B221" s="223" t="s">
        <v>737</v>
      </c>
      <c r="C221" s="241">
        <v>0</v>
      </c>
      <c r="D221" s="242"/>
      <c r="E221" s="190">
        <v>0</v>
      </c>
      <c r="F221" s="245"/>
      <c r="G221" s="244"/>
    </row>
    <row r="222" spans="1:7">
      <c r="A222" s="223">
        <v>2013603</v>
      </c>
      <c r="B222" s="223" t="s">
        <v>738</v>
      </c>
      <c r="C222" s="241">
        <v>0</v>
      </c>
      <c r="D222" s="242"/>
      <c r="E222" s="190">
        <v>0</v>
      </c>
      <c r="F222" s="245"/>
      <c r="G222" s="244"/>
    </row>
    <row r="223" spans="1:7">
      <c r="A223" s="223">
        <v>2013650</v>
      </c>
      <c r="B223" s="223" t="s">
        <v>745</v>
      </c>
      <c r="C223" s="241">
        <v>0</v>
      </c>
      <c r="D223" s="242"/>
      <c r="E223" s="190">
        <v>0</v>
      </c>
      <c r="F223" s="245"/>
      <c r="G223" s="244"/>
    </row>
    <row r="224" spans="1:7">
      <c r="A224" s="223">
        <v>2013699</v>
      </c>
      <c r="B224" s="223" t="s">
        <v>857</v>
      </c>
      <c r="C224" s="241">
        <v>312.24</v>
      </c>
      <c r="D224" s="242">
        <v>293</v>
      </c>
      <c r="E224" s="190">
        <v>293</v>
      </c>
      <c r="F224" s="245">
        <f>E224/D224</f>
        <v>1</v>
      </c>
      <c r="G224" s="244"/>
    </row>
    <row r="225" spans="1:7">
      <c r="A225" s="223">
        <v>20137</v>
      </c>
      <c r="B225" s="224" t="s">
        <v>858</v>
      </c>
      <c r="C225" s="241">
        <v>879.916771</v>
      </c>
      <c r="D225" s="242">
        <f>SUM(D226:D231)</f>
        <v>893</v>
      </c>
      <c r="E225" s="190">
        <f>SUM(E226:E231)</f>
        <v>883</v>
      </c>
      <c r="F225" s="245">
        <f>E225/D225</f>
        <v>0.988801791713326</v>
      </c>
      <c r="G225" s="244"/>
    </row>
    <row r="226" spans="1:7">
      <c r="A226" s="223">
        <v>2013701</v>
      </c>
      <c r="B226" s="223" t="s">
        <v>736</v>
      </c>
      <c r="C226" s="241">
        <v>0</v>
      </c>
      <c r="D226" s="242"/>
      <c r="E226" s="190">
        <v>0</v>
      </c>
      <c r="F226" s="245"/>
      <c r="G226" s="244"/>
    </row>
    <row r="227" spans="1:7">
      <c r="A227" s="223">
        <v>2013702</v>
      </c>
      <c r="B227" s="223" t="s">
        <v>737</v>
      </c>
      <c r="C227" s="241">
        <v>0</v>
      </c>
      <c r="D227" s="242"/>
      <c r="E227" s="190">
        <v>0</v>
      </c>
      <c r="F227" s="245"/>
      <c r="G227" s="244"/>
    </row>
    <row r="228" spans="1:7">
      <c r="A228" s="223">
        <v>2013703</v>
      </c>
      <c r="B228" s="223" t="s">
        <v>738</v>
      </c>
      <c r="C228" s="241">
        <v>0</v>
      </c>
      <c r="D228" s="242"/>
      <c r="E228" s="190">
        <v>0</v>
      </c>
      <c r="F228" s="245"/>
      <c r="G228" s="244"/>
    </row>
    <row r="229" spans="1:7">
      <c r="A229" s="223">
        <v>2013704</v>
      </c>
      <c r="B229" s="223" t="s">
        <v>859</v>
      </c>
      <c r="C229" s="241">
        <v>0</v>
      </c>
      <c r="D229" s="242"/>
      <c r="E229" s="190">
        <v>0</v>
      </c>
      <c r="F229" s="245"/>
      <c r="G229" s="244"/>
    </row>
    <row r="230" spans="1:7">
      <c r="A230" s="223">
        <v>2013750</v>
      </c>
      <c r="B230" s="223" t="s">
        <v>745</v>
      </c>
      <c r="C230" s="241">
        <v>127.916771</v>
      </c>
      <c r="D230" s="242">
        <v>141</v>
      </c>
      <c r="E230" s="190">
        <v>132</v>
      </c>
      <c r="F230" s="245">
        <f>E230/D230</f>
        <v>0.936170212765957</v>
      </c>
      <c r="G230" s="244"/>
    </row>
    <row r="231" spans="1:7">
      <c r="A231" s="223">
        <v>2013799</v>
      </c>
      <c r="B231" s="223" t="s">
        <v>860</v>
      </c>
      <c r="C231" s="241">
        <v>752</v>
      </c>
      <c r="D231" s="242">
        <v>752</v>
      </c>
      <c r="E231" s="190">
        <v>751</v>
      </c>
      <c r="F231" s="245">
        <f>E231/D231</f>
        <v>0.998670212765957</v>
      </c>
      <c r="G231" s="244"/>
    </row>
    <row r="232" spans="1:7">
      <c r="A232" s="223">
        <v>20138</v>
      </c>
      <c r="B232" s="224" t="s">
        <v>861</v>
      </c>
      <c r="C232" s="241">
        <v>364.706469</v>
      </c>
      <c r="D232" s="242">
        <f>SUM(D233:D246)</f>
        <v>2460</v>
      </c>
      <c r="E232" s="190">
        <f>SUM(E233:E246)</f>
        <v>2442</v>
      </c>
      <c r="F232" s="245">
        <f>E232/D232</f>
        <v>0.992682926829268</v>
      </c>
      <c r="G232" s="244"/>
    </row>
    <row r="233" spans="1:7">
      <c r="A233" s="223">
        <v>2013801</v>
      </c>
      <c r="B233" s="223" t="s">
        <v>736</v>
      </c>
      <c r="C233" s="241">
        <v>0</v>
      </c>
      <c r="D233" s="242"/>
      <c r="E233" s="190">
        <v>0</v>
      </c>
      <c r="F233" s="245"/>
      <c r="G233" s="244"/>
    </row>
    <row r="234" spans="1:7">
      <c r="A234" s="223">
        <v>2013802</v>
      </c>
      <c r="B234" s="223" t="s">
        <v>737</v>
      </c>
      <c r="C234" s="241">
        <v>16.1</v>
      </c>
      <c r="D234" s="242">
        <v>15</v>
      </c>
      <c r="E234" s="190">
        <v>15</v>
      </c>
      <c r="F234" s="245">
        <f>E234/D234</f>
        <v>1</v>
      </c>
      <c r="G234" s="244"/>
    </row>
    <row r="235" spans="1:7">
      <c r="A235" s="223">
        <v>2013803</v>
      </c>
      <c r="B235" s="223" t="s">
        <v>738</v>
      </c>
      <c r="C235" s="241">
        <v>0</v>
      </c>
      <c r="D235" s="242"/>
      <c r="E235" s="190">
        <v>0</v>
      </c>
      <c r="F235" s="245"/>
      <c r="G235" s="244"/>
    </row>
    <row r="236" spans="1:7">
      <c r="A236" s="223">
        <v>2013804</v>
      </c>
      <c r="B236" s="223" t="s">
        <v>862</v>
      </c>
      <c r="C236" s="241">
        <v>0</v>
      </c>
      <c r="D236" s="242"/>
      <c r="E236" s="190">
        <v>0</v>
      </c>
      <c r="F236" s="245"/>
      <c r="G236" s="244"/>
    </row>
    <row r="237" spans="1:7">
      <c r="A237" s="223">
        <v>2013805</v>
      </c>
      <c r="B237" s="223" t="s">
        <v>863</v>
      </c>
      <c r="C237" s="241">
        <v>65.24</v>
      </c>
      <c r="D237" s="242">
        <v>64</v>
      </c>
      <c r="E237" s="190">
        <v>64</v>
      </c>
      <c r="F237" s="245">
        <f>E237/D237</f>
        <v>1</v>
      </c>
      <c r="G237" s="244"/>
    </row>
    <row r="238" spans="1:7">
      <c r="A238" s="223">
        <v>2013808</v>
      </c>
      <c r="B238" s="223" t="s">
        <v>777</v>
      </c>
      <c r="C238" s="241">
        <v>0</v>
      </c>
      <c r="D238" s="242"/>
      <c r="E238" s="190">
        <v>0</v>
      </c>
      <c r="F238" s="245"/>
      <c r="G238" s="244"/>
    </row>
    <row r="239" spans="1:7">
      <c r="A239" s="223">
        <v>2013810</v>
      </c>
      <c r="B239" s="223" t="s">
        <v>864</v>
      </c>
      <c r="C239" s="241">
        <v>0</v>
      </c>
      <c r="D239" s="242"/>
      <c r="E239" s="190">
        <v>0</v>
      </c>
      <c r="F239" s="245"/>
      <c r="G239" s="244"/>
    </row>
    <row r="240" spans="1:7">
      <c r="A240" s="223">
        <v>2013812</v>
      </c>
      <c r="B240" s="223" t="s">
        <v>865</v>
      </c>
      <c r="C240" s="241">
        <v>0</v>
      </c>
      <c r="D240" s="242"/>
      <c r="E240" s="190">
        <v>0</v>
      </c>
      <c r="F240" s="245"/>
      <c r="G240" s="244"/>
    </row>
    <row r="241" spans="1:7">
      <c r="A241" s="223">
        <v>2013813</v>
      </c>
      <c r="B241" s="223" t="s">
        <v>866</v>
      </c>
      <c r="C241" s="241">
        <v>0</v>
      </c>
      <c r="D241" s="242"/>
      <c r="E241" s="190">
        <v>0</v>
      </c>
      <c r="F241" s="245"/>
      <c r="G241" s="244"/>
    </row>
    <row r="242" spans="1:7">
      <c r="A242" s="223">
        <v>2013814</v>
      </c>
      <c r="B242" s="223" t="s">
        <v>867</v>
      </c>
      <c r="C242" s="241">
        <v>0</v>
      </c>
      <c r="D242" s="242"/>
      <c r="E242" s="190">
        <v>0</v>
      </c>
      <c r="F242" s="245"/>
      <c r="G242" s="244"/>
    </row>
    <row r="243" spans="1:7">
      <c r="A243" s="223">
        <v>2013815</v>
      </c>
      <c r="B243" s="223" t="s">
        <v>868</v>
      </c>
      <c r="C243" s="241">
        <v>18.15</v>
      </c>
      <c r="D243" s="242">
        <v>18</v>
      </c>
      <c r="E243" s="190">
        <v>18</v>
      </c>
      <c r="F243" s="245">
        <f>E243/D243</f>
        <v>1</v>
      </c>
      <c r="G243" s="244"/>
    </row>
    <row r="244" spans="1:7">
      <c r="A244" s="223">
        <v>2013816</v>
      </c>
      <c r="B244" s="223" t="s">
        <v>869</v>
      </c>
      <c r="C244" s="241">
        <v>100</v>
      </c>
      <c r="D244" s="242">
        <v>1204</v>
      </c>
      <c r="E244" s="190">
        <v>1203</v>
      </c>
      <c r="F244" s="245">
        <f>E244/D244</f>
        <v>0.999169435215947</v>
      </c>
      <c r="G244" s="244"/>
    </row>
    <row r="245" spans="1:7">
      <c r="A245" s="223">
        <v>2013850</v>
      </c>
      <c r="B245" s="223" t="s">
        <v>745</v>
      </c>
      <c r="C245" s="241">
        <v>165.216469</v>
      </c>
      <c r="D245" s="242">
        <v>159</v>
      </c>
      <c r="E245" s="190">
        <v>155</v>
      </c>
      <c r="F245" s="245">
        <f>E245/D245</f>
        <v>0.974842767295597</v>
      </c>
      <c r="G245" s="244"/>
    </row>
    <row r="246" spans="1:7">
      <c r="A246" s="223">
        <v>2013899</v>
      </c>
      <c r="B246" s="223" t="s">
        <v>870</v>
      </c>
      <c r="C246" s="241">
        <v>0</v>
      </c>
      <c r="D246" s="242">
        <v>1000</v>
      </c>
      <c r="E246" s="190">
        <v>987</v>
      </c>
      <c r="F246" s="245">
        <f>E246/D246</f>
        <v>0.987</v>
      </c>
      <c r="G246" s="244"/>
    </row>
    <row r="247" spans="1:7">
      <c r="A247" s="223">
        <v>20199</v>
      </c>
      <c r="B247" s="224" t="s">
        <v>871</v>
      </c>
      <c r="C247" s="241">
        <v>45841.62429</v>
      </c>
      <c r="D247" s="242">
        <f>SUM(D249)</f>
        <v>41400</v>
      </c>
      <c r="E247" s="190">
        <f>SUM(E248:E249)</f>
        <v>41187</v>
      </c>
      <c r="F247" s="245">
        <f>E247/D247</f>
        <v>0.994855072463768</v>
      </c>
      <c r="G247" s="244"/>
    </row>
    <row r="248" spans="1:7">
      <c r="A248" s="223">
        <v>2019901</v>
      </c>
      <c r="B248" s="223" t="s">
        <v>872</v>
      </c>
      <c r="C248" s="241">
        <v>0</v>
      </c>
      <c r="D248" s="242"/>
      <c r="E248" s="190">
        <v>0</v>
      </c>
      <c r="F248" s="245"/>
      <c r="G248" s="244"/>
    </row>
    <row r="249" spans="1:7">
      <c r="A249" s="223">
        <v>2019999</v>
      </c>
      <c r="B249" s="223" t="s">
        <v>873</v>
      </c>
      <c r="C249" s="241">
        <v>45841.62429</v>
      </c>
      <c r="D249" s="242">
        <v>41400</v>
      </c>
      <c r="E249" s="190">
        <v>41187</v>
      </c>
      <c r="F249" s="245">
        <f>E249/D249</f>
        <v>0.994855072463768</v>
      </c>
      <c r="G249" s="244"/>
    </row>
    <row r="250" spans="1:7">
      <c r="A250" s="223">
        <v>202</v>
      </c>
      <c r="B250" s="224" t="s">
        <v>874</v>
      </c>
      <c r="C250" s="239"/>
      <c r="D250" s="242"/>
      <c r="E250" s="190">
        <f>SUM(E251,E258,E261,E264,E270,E275,E277,E282,E288)</f>
        <v>0</v>
      </c>
      <c r="F250" s="245"/>
      <c r="G250" s="244"/>
    </row>
    <row r="251" spans="1:7">
      <c r="A251" s="223">
        <v>20201</v>
      </c>
      <c r="B251" s="224" t="s">
        <v>875</v>
      </c>
      <c r="C251" s="239"/>
      <c r="D251" s="242"/>
      <c r="E251" s="190">
        <f>SUM(E252:E257)</f>
        <v>0</v>
      </c>
      <c r="F251" s="245"/>
      <c r="G251" s="244"/>
    </row>
    <row r="252" spans="1:7">
      <c r="A252" s="223">
        <v>2020101</v>
      </c>
      <c r="B252" s="223" t="s">
        <v>736</v>
      </c>
      <c r="C252" s="246"/>
      <c r="D252" s="242"/>
      <c r="E252" s="190">
        <v>0</v>
      </c>
      <c r="F252" s="245"/>
      <c r="G252" s="244"/>
    </row>
    <row r="253" spans="1:7">
      <c r="A253" s="223">
        <v>2020102</v>
      </c>
      <c r="B253" s="223" t="s">
        <v>737</v>
      </c>
      <c r="C253" s="246"/>
      <c r="D253" s="242"/>
      <c r="E253" s="190">
        <v>0</v>
      </c>
      <c r="F253" s="245"/>
      <c r="G253" s="244"/>
    </row>
    <row r="254" spans="1:7">
      <c r="A254" s="223">
        <v>2020103</v>
      </c>
      <c r="B254" s="223" t="s">
        <v>738</v>
      </c>
      <c r="C254" s="246"/>
      <c r="D254" s="242"/>
      <c r="E254" s="190">
        <v>0</v>
      </c>
      <c r="F254" s="245"/>
      <c r="G254" s="244"/>
    </row>
    <row r="255" spans="1:7">
      <c r="A255" s="223">
        <v>2020104</v>
      </c>
      <c r="B255" s="223" t="s">
        <v>842</v>
      </c>
      <c r="C255" s="246"/>
      <c r="D255" s="242"/>
      <c r="E255" s="190">
        <v>0</v>
      </c>
      <c r="F255" s="245"/>
      <c r="G255" s="244"/>
    </row>
    <row r="256" spans="1:7">
      <c r="A256" s="223">
        <v>2020150</v>
      </c>
      <c r="B256" s="223" t="s">
        <v>745</v>
      </c>
      <c r="C256" s="246"/>
      <c r="D256" s="242"/>
      <c r="E256" s="190">
        <v>0</v>
      </c>
      <c r="F256" s="245"/>
      <c r="G256" s="244"/>
    </row>
    <row r="257" spans="1:7">
      <c r="A257" s="223">
        <v>2020199</v>
      </c>
      <c r="B257" s="223" t="s">
        <v>876</v>
      </c>
      <c r="C257" s="246"/>
      <c r="D257" s="242"/>
      <c r="E257" s="190">
        <v>0</v>
      </c>
      <c r="F257" s="245"/>
      <c r="G257" s="244"/>
    </row>
    <row r="258" spans="1:7">
      <c r="A258" s="223">
        <v>20202</v>
      </c>
      <c r="B258" s="224" t="s">
        <v>877</v>
      </c>
      <c r="C258" s="239"/>
      <c r="D258" s="242"/>
      <c r="E258" s="190">
        <f>SUM(E259:E260)</f>
        <v>0</v>
      </c>
      <c r="F258" s="245"/>
      <c r="G258" s="244"/>
    </row>
    <row r="259" spans="1:7">
      <c r="A259" s="223">
        <v>2020201</v>
      </c>
      <c r="B259" s="223" t="s">
        <v>878</v>
      </c>
      <c r="C259" s="246"/>
      <c r="D259" s="242"/>
      <c r="E259" s="190">
        <v>0</v>
      </c>
      <c r="F259" s="245"/>
      <c r="G259" s="244"/>
    </row>
    <row r="260" spans="1:7">
      <c r="A260" s="223">
        <v>2020202</v>
      </c>
      <c r="B260" s="223" t="s">
        <v>879</v>
      </c>
      <c r="C260" s="246"/>
      <c r="D260" s="242"/>
      <c r="E260" s="190">
        <v>0</v>
      </c>
      <c r="F260" s="245"/>
      <c r="G260" s="244"/>
    </row>
    <row r="261" spans="1:7">
      <c r="A261" s="223">
        <v>20203</v>
      </c>
      <c r="B261" s="224" t="s">
        <v>880</v>
      </c>
      <c r="C261" s="239"/>
      <c r="D261" s="242"/>
      <c r="E261" s="190">
        <f>SUM(E262:E263)</f>
        <v>0</v>
      </c>
      <c r="F261" s="245"/>
      <c r="G261" s="244"/>
    </row>
    <row r="262" spans="1:7">
      <c r="A262" s="223">
        <v>2020304</v>
      </c>
      <c r="B262" s="223" t="s">
        <v>881</v>
      </c>
      <c r="C262" s="246"/>
      <c r="D262" s="242"/>
      <c r="E262" s="190">
        <v>0</v>
      </c>
      <c r="F262" s="245"/>
      <c r="G262" s="244"/>
    </row>
    <row r="263" spans="1:7">
      <c r="A263" s="223">
        <v>2020306</v>
      </c>
      <c r="B263" s="223" t="s">
        <v>882</v>
      </c>
      <c r="C263" s="246"/>
      <c r="D263" s="242"/>
      <c r="E263" s="190">
        <v>0</v>
      </c>
      <c r="F263" s="245"/>
      <c r="G263" s="244"/>
    </row>
    <row r="264" spans="1:7">
      <c r="A264" s="223">
        <v>20204</v>
      </c>
      <c r="B264" s="224" t="s">
        <v>883</v>
      </c>
      <c r="C264" s="239"/>
      <c r="D264" s="242"/>
      <c r="E264" s="190">
        <f>SUM(E265:E269)</f>
        <v>0</v>
      </c>
      <c r="F264" s="245"/>
      <c r="G264" s="244"/>
    </row>
    <row r="265" spans="1:7">
      <c r="A265" s="223">
        <v>2020401</v>
      </c>
      <c r="B265" s="223" t="s">
        <v>884</v>
      </c>
      <c r="C265" s="246"/>
      <c r="D265" s="242"/>
      <c r="E265" s="190">
        <v>0</v>
      </c>
      <c r="F265" s="245"/>
      <c r="G265" s="244"/>
    </row>
    <row r="266" spans="1:7">
      <c r="A266" s="223">
        <v>2020402</v>
      </c>
      <c r="B266" s="223" t="s">
        <v>885</v>
      </c>
      <c r="C266" s="246"/>
      <c r="D266" s="242"/>
      <c r="E266" s="190">
        <v>0</v>
      </c>
      <c r="F266" s="245"/>
      <c r="G266" s="244"/>
    </row>
    <row r="267" spans="1:7">
      <c r="A267" s="223">
        <v>2020403</v>
      </c>
      <c r="B267" s="223" t="s">
        <v>886</v>
      </c>
      <c r="C267" s="246"/>
      <c r="D267" s="242"/>
      <c r="E267" s="190">
        <v>0</v>
      </c>
      <c r="F267" s="245"/>
      <c r="G267" s="244"/>
    </row>
    <row r="268" spans="1:7">
      <c r="A268" s="223">
        <v>2020404</v>
      </c>
      <c r="B268" s="223" t="s">
        <v>887</v>
      </c>
      <c r="C268" s="246"/>
      <c r="D268" s="242"/>
      <c r="E268" s="190">
        <v>0</v>
      </c>
      <c r="F268" s="245"/>
      <c r="G268" s="244"/>
    </row>
    <row r="269" spans="1:7">
      <c r="A269" s="223">
        <v>2020499</v>
      </c>
      <c r="B269" s="223" t="s">
        <v>888</v>
      </c>
      <c r="C269" s="246"/>
      <c r="D269" s="242"/>
      <c r="E269" s="190">
        <v>0</v>
      </c>
      <c r="F269" s="245"/>
      <c r="G269" s="244"/>
    </row>
    <row r="270" spans="1:7">
      <c r="A270" s="223">
        <v>20205</v>
      </c>
      <c r="B270" s="224" t="s">
        <v>889</v>
      </c>
      <c r="C270" s="239"/>
      <c r="D270" s="242"/>
      <c r="E270" s="190">
        <f>SUM(E271:E274)</f>
        <v>0</v>
      </c>
      <c r="F270" s="245"/>
      <c r="G270" s="244"/>
    </row>
    <row r="271" spans="1:7">
      <c r="A271" s="223">
        <v>2020503</v>
      </c>
      <c r="B271" s="223" t="s">
        <v>890</v>
      </c>
      <c r="C271" s="246"/>
      <c r="D271" s="242"/>
      <c r="E271" s="190">
        <v>0</v>
      </c>
      <c r="F271" s="245"/>
      <c r="G271" s="244"/>
    </row>
    <row r="272" spans="1:7">
      <c r="A272" s="223">
        <v>2020504</v>
      </c>
      <c r="B272" s="223" t="s">
        <v>891</v>
      </c>
      <c r="C272" s="246"/>
      <c r="D272" s="242"/>
      <c r="E272" s="190">
        <v>0</v>
      </c>
      <c r="F272" s="245"/>
      <c r="G272" s="244"/>
    </row>
    <row r="273" spans="1:7">
      <c r="A273" s="223">
        <v>2020505</v>
      </c>
      <c r="B273" s="223" t="s">
        <v>892</v>
      </c>
      <c r="C273" s="246"/>
      <c r="D273" s="242"/>
      <c r="E273" s="190">
        <v>0</v>
      </c>
      <c r="F273" s="245"/>
      <c r="G273" s="244"/>
    </row>
    <row r="274" spans="1:7">
      <c r="A274" s="223">
        <v>2020599</v>
      </c>
      <c r="B274" s="223" t="s">
        <v>893</v>
      </c>
      <c r="C274" s="246"/>
      <c r="D274" s="242"/>
      <c r="E274" s="190">
        <v>0</v>
      </c>
      <c r="F274" s="245"/>
      <c r="G274" s="244"/>
    </row>
    <row r="275" spans="1:7">
      <c r="A275" s="223">
        <v>20206</v>
      </c>
      <c r="B275" s="224" t="s">
        <v>894</v>
      </c>
      <c r="C275" s="239"/>
      <c r="D275" s="242"/>
      <c r="E275" s="190">
        <f>E276</f>
        <v>0</v>
      </c>
      <c r="F275" s="245"/>
      <c r="G275" s="244"/>
    </row>
    <row r="276" spans="1:7">
      <c r="A276" s="223">
        <v>2020601</v>
      </c>
      <c r="B276" s="223" t="s">
        <v>895</v>
      </c>
      <c r="C276" s="246"/>
      <c r="D276" s="242"/>
      <c r="E276" s="190">
        <v>0</v>
      </c>
      <c r="F276" s="245"/>
      <c r="G276" s="244"/>
    </row>
    <row r="277" spans="1:7">
      <c r="A277" s="223">
        <v>20207</v>
      </c>
      <c r="B277" s="224" t="s">
        <v>896</v>
      </c>
      <c r="C277" s="239"/>
      <c r="D277" s="242"/>
      <c r="E277" s="190">
        <f>SUM(E278:E281)</f>
        <v>0</v>
      </c>
      <c r="F277" s="245"/>
      <c r="G277" s="244"/>
    </row>
    <row r="278" spans="1:7">
      <c r="A278" s="223">
        <v>2020701</v>
      </c>
      <c r="B278" s="223" t="s">
        <v>897</v>
      </c>
      <c r="C278" s="246"/>
      <c r="D278" s="242"/>
      <c r="E278" s="190">
        <v>0</v>
      </c>
      <c r="F278" s="245"/>
      <c r="G278" s="244"/>
    </row>
    <row r="279" spans="1:7">
      <c r="A279" s="223">
        <v>2020702</v>
      </c>
      <c r="B279" s="223" t="s">
        <v>898</v>
      </c>
      <c r="C279" s="246"/>
      <c r="D279" s="242"/>
      <c r="E279" s="190">
        <v>0</v>
      </c>
      <c r="F279" s="245"/>
      <c r="G279" s="244"/>
    </row>
    <row r="280" spans="1:7">
      <c r="A280" s="223">
        <v>2020703</v>
      </c>
      <c r="B280" s="223" t="s">
        <v>899</v>
      </c>
      <c r="C280" s="246"/>
      <c r="D280" s="242"/>
      <c r="E280" s="190">
        <v>0</v>
      </c>
      <c r="F280" s="245"/>
      <c r="G280" s="244"/>
    </row>
    <row r="281" spans="1:7">
      <c r="A281" s="223">
        <v>2020799</v>
      </c>
      <c r="B281" s="223" t="s">
        <v>900</v>
      </c>
      <c r="C281" s="246"/>
      <c r="D281" s="242"/>
      <c r="E281" s="190">
        <v>0</v>
      </c>
      <c r="F281" s="245"/>
      <c r="G281" s="244"/>
    </row>
    <row r="282" spans="1:7">
      <c r="A282" s="223">
        <v>20208</v>
      </c>
      <c r="B282" s="224" t="s">
        <v>901</v>
      </c>
      <c r="C282" s="239"/>
      <c r="D282" s="242"/>
      <c r="E282" s="190">
        <f>SUM(E283:E287)</f>
        <v>0</v>
      </c>
      <c r="F282" s="245"/>
      <c r="G282" s="244"/>
    </row>
    <row r="283" spans="1:7">
      <c r="A283" s="223">
        <v>2020801</v>
      </c>
      <c r="B283" s="223" t="s">
        <v>736</v>
      </c>
      <c r="C283" s="246"/>
      <c r="D283" s="242"/>
      <c r="E283" s="190">
        <v>0</v>
      </c>
      <c r="F283" s="245"/>
      <c r="G283" s="244"/>
    </row>
    <row r="284" spans="1:7">
      <c r="A284" s="223">
        <v>2020802</v>
      </c>
      <c r="B284" s="223" t="s">
        <v>737</v>
      </c>
      <c r="C284" s="246"/>
      <c r="D284" s="242"/>
      <c r="E284" s="190">
        <v>0</v>
      </c>
      <c r="F284" s="245"/>
      <c r="G284" s="244"/>
    </row>
    <row r="285" spans="1:7">
      <c r="A285" s="223">
        <v>2020803</v>
      </c>
      <c r="B285" s="223" t="s">
        <v>738</v>
      </c>
      <c r="C285" s="246"/>
      <c r="D285" s="242"/>
      <c r="E285" s="190">
        <v>0</v>
      </c>
      <c r="F285" s="245"/>
      <c r="G285" s="244"/>
    </row>
    <row r="286" spans="1:7">
      <c r="A286" s="223">
        <v>2020850</v>
      </c>
      <c r="B286" s="223" t="s">
        <v>745</v>
      </c>
      <c r="C286" s="246"/>
      <c r="D286" s="242"/>
      <c r="E286" s="190">
        <v>0</v>
      </c>
      <c r="F286" s="245"/>
      <c r="G286" s="244"/>
    </row>
    <row r="287" spans="1:7">
      <c r="A287" s="223">
        <v>2020899</v>
      </c>
      <c r="B287" s="223" t="s">
        <v>902</v>
      </c>
      <c r="C287" s="246"/>
      <c r="D287" s="242"/>
      <c r="E287" s="190">
        <v>0</v>
      </c>
      <c r="F287" s="245"/>
      <c r="G287" s="244"/>
    </row>
    <row r="288" spans="1:7">
      <c r="A288" s="223">
        <v>20299</v>
      </c>
      <c r="B288" s="224" t="s">
        <v>903</v>
      </c>
      <c r="C288" s="239"/>
      <c r="D288" s="242"/>
      <c r="E288" s="190">
        <f t="shared" ref="E288:E293" si="2">E289</f>
        <v>0</v>
      </c>
      <c r="F288" s="245"/>
      <c r="G288" s="244"/>
    </row>
    <row r="289" spans="1:7">
      <c r="A289" s="223">
        <v>2029901</v>
      </c>
      <c r="B289" s="223" t="s">
        <v>904</v>
      </c>
      <c r="C289" s="246"/>
      <c r="D289" s="242"/>
      <c r="E289" s="190">
        <v>0</v>
      </c>
      <c r="F289" s="245"/>
      <c r="G289" s="244"/>
    </row>
    <row r="290" spans="1:7">
      <c r="A290" s="223">
        <v>203</v>
      </c>
      <c r="B290" s="224" t="s">
        <v>905</v>
      </c>
      <c r="C290" s="239"/>
      <c r="D290" s="242"/>
      <c r="E290" s="190">
        <f>SUM(E291,E293,E295,E297,E307)</f>
        <v>0</v>
      </c>
      <c r="F290" s="245"/>
      <c r="G290" s="244"/>
    </row>
    <row r="291" spans="1:7">
      <c r="A291" s="223">
        <v>20301</v>
      </c>
      <c r="B291" s="224" t="s">
        <v>906</v>
      </c>
      <c r="C291" s="239"/>
      <c r="D291" s="242"/>
      <c r="E291" s="190">
        <f t="shared" si="2"/>
        <v>0</v>
      </c>
      <c r="F291" s="245"/>
      <c r="G291" s="244"/>
    </row>
    <row r="292" spans="1:7">
      <c r="A292" s="223">
        <v>2030101</v>
      </c>
      <c r="B292" s="223" t="s">
        <v>907</v>
      </c>
      <c r="C292" s="246"/>
      <c r="D292" s="242"/>
      <c r="E292" s="190">
        <v>0</v>
      </c>
      <c r="F292" s="245"/>
      <c r="G292" s="244"/>
    </row>
    <row r="293" spans="1:7">
      <c r="A293" s="223">
        <v>20304</v>
      </c>
      <c r="B293" s="224" t="s">
        <v>908</v>
      </c>
      <c r="C293" s="239"/>
      <c r="D293" s="242"/>
      <c r="E293" s="190">
        <f t="shared" si="2"/>
        <v>0</v>
      </c>
      <c r="F293" s="245"/>
      <c r="G293" s="244"/>
    </row>
    <row r="294" spans="1:7">
      <c r="A294" s="223">
        <v>2030401</v>
      </c>
      <c r="B294" s="223" t="s">
        <v>909</v>
      </c>
      <c r="C294" s="246"/>
      <c r="D294" s="242"/>
      <c r="E294" s="190">
        <v>0</v>
      </c>
      <c r="F294" s="245"/>
      <c r="G294" s="244"/>
    </row>
    <row r="295" spans="1:7">
      <c r="A295" s="223">
        <v>20305</v>
      </c>
      <c r="B295" s="224" t="s">
        <v>910</v>
      </c>
      <c r="C295" s="239"/>
      <c r="D295" s="242"/>
      <c r="E295" s="190">
        <f>E296</f>
        <v>0</v>
      </c>
      <c r="F295" s="245"/>
      <c r="G295" s="244"/>
    </row>
    <row r="296" spans="1:7">
      <c r="A296" s="223">
        <v>2030501</v>
      </c>
      <c r="B296" s="223" t="s">
        <v>911</v>
      </c>
      <c r="C296" s="246"/>
      <c r="D296" s="242"/>
      <c r="E296" s="190">
        <v>0</v>
      </c>
      <c r="F296" s="245"/>
      <c r="G296" s="244"/>
    </row>
    <row r="297" spans="1:7">
      <c r="A297" s="223">
        <v>20306</v>
      </c>
      <c r="B297" s="224" t="s">
        <v>912</v>
      </c>
      <c r="C297" s="239"/>
      <c r="D297" s="242"/>
      <c r="E297" s="190">
        <f>SUM(E298:E306)</f>
        <v>0</v>
      </c>
      <c r="F297" s="245"/>
      <c r="G297" s="244"/>
    </row>
    <row r="298" spans="1:7">
      <c r="A298" s="223">
        <v>2030601</v>
      </c>
      <c r="B298" s="223" t="s">
        <v>913</v>
      </c>
      <c r="C298" s="246"/>
      <c r="D298" s="242"/>
      <c r="E298" s="190">
        <v>0</v>
      </c>
      <c r="F298" s="245"/>
      <c r="G298" s="244"/>
    </row>
    <row r="299" spans="1:7">
      <c r="A299" s="223">
        <v>2030602</v>
      </c>
      <c r="B299" s="223" t="s">
        <v>914</v>
      </c>
      <c r="C299" s="246"/>
      <c r="D299" s="242"/>
      <c r="E299" s="190">
        <v>0</v>
      </c>
      <c r="F299" s="245"/>
      <c r="G299" s="244"/>
    </row>
    <row r="300" spans="1:7">
      <c r="A300" s="223">
        <v>2030603</v>
      </c>
      <c r="B300" s="223" t="s">
        <v>915</v>
      </c>
      <c r="C300" s="246"/>
      <c r="D300" s="242"/>
      <c r="E300" s="190">
        <v>0</v>
      </c>
      <c r="F300" s="245"/>
      <c r="G300" s="244"/>
    </row>
    <row r="301" spans="1:7">
      <c r="A301" s="223">
        <v>2030604</v>
      </c>
      <c r="B301" s="223" t="s">
        <v>916</v>
      </c>
      <c r="C301" s="246"/>
      <c r="D301" s="242"/>
      <c r="E301" s="190">
        <v>0</v>
      </c>
      <c r="F301" s="245"/>
      <c r="G301" s="244"/>
    </row>
    <row r="302" spans="1:7">
      <c r="A302" s="223">
        <v>2030605</v>
      </c>
      <c r="B302" s="223" t="s">
        <v>917</v>
      </c>
      <c r="C302" s="246"/>
      <c r="D302" s="242"/>
      <c r="E302" s="190">
        <v>0</v>
      </c>
      <c r="F302" s="245"/>
      <c r="G302" s="244"/>
    </row>
    <row r="303" spans="1:7">
      <c r="A303" s="223">
        <v>2030606</v>
      </c>
      <c r="B303" s="223" t="s">
        <v>918</v>
      </c>
      <c r="C303" s="246"/>
      <c r="D303" s="242"/>
      <c r="E303" s="190">
        <v>0</v>
      </c>
      <c r="F303" s="245"/>
      <c r="G303" s="244"/>
    </row>
    <row r="304" spans="1:7">
      <c r="A304" s="223">
        <v>2030607</v>
      </c>
      <c r="B304" s="223" t="s">
        <v>919</v>
      </c>
      <c r="C304" s="246"/>
      <c r="D304" s="242"/>
      <c r="E304" s="190">
        <v>0</v>
      </c>
      <c r="F304" s="245"/>
      <c r="G304" s="244"/>
    </row>
    <row r="305" spans="1:7">
      <c r="A305" s="223">
        <v>2030608</v>
      </c>
      <c r="B305" s="223" t="s">
        <v>920</v>
      </c>
      <c r="C305" s="246"/>
      <c r="D305" s="242"/>
      <c r="E305" s="190">
        <v>0</v>
      </c>
      <c r="F305" s="245"/>
      <c r="G305" s="244"/>
    </row>
    <row r="306" spans="1:7">
      <c r="A306" s="223">
        <v>2030699</v>
      </c>
      <c r="B306" s="223" t="s">
        <v>921</v>
      </c>
      <c r="C306" s="246"/>
      <c r="D306" s="242"/>
      <c r="E306" s="190">
        <v>0</v>
      </c>
      <c r="F306" s="245"/>
      <c r="G306" s="244"/>
    </row>
    <row r="307" spans="1:7">
      <c r="A307" s="223">
        <v>20399</v>
      </c>
      <c r="B307" s="224" t="s">
        <v>922</v>
      </c>
      <c r="C307" s="239"/>
      <c r="D307" s="242"/>
      <c r="E307" s="190">
        <f>E308</f>
        <v>0</v>
      </c>
      <c r="F307" s="245"/>
      <c r="G307" s="244"/>
    </row>
    <row r="308" spans="1:7">
      <c r="A308" s="223">
        <v>2039901</v>
      </c>
      <c r="B308" s="223" t="s">
        <v>923</v>
      </c>
      <c r="C308" s="246"/>
      <c r="D308" s="242"/>
      <c r="E308" s="190">
        <v>0</v>
      </c>
      <c r="F308" s="245"/>
      <c r="G308" s="244"/>
    </row>
    <row r="309" spans="1:7">
      <c r="A309" s="223">
        <v>204</v>
      </c>
      <c r="B309" s="224" t="s">
        <v>924</v>
      </c>
      <c r="C309" s="241">
        <v>70803.489241</v>
      </c>
      <c r="D309" s="242">
        <f>SUM(D310,D313,D324,D331,D339,D348,D364,D374,D384,D392,D398)</f>
        <v>63101</v>
      </c>
      <c r="E309" s="190">
        <f>SUM(E310,E313,E324,E331,E339,E348,E364,E374,E384,E392,E398)</f>
        <v>65044</v>
      </c>
      <c r="F309" s="245">
        <f>E309/D309</f>
        <v>1.03079190504112</v>
      </c>
      <c r="G309" s="244"/>
    </row>
    <row r="310" spans="1:7">
      <c r="A310" s="223">
        <v>20401</v>
      </c>
      <c r="B310" s="224" t="s">
        <v>925</v>
      </c>
      <c r="C310" s="241">
        <v>0</v>
      </c>
      <c r="D310" s="242"/>
      <c r="E310" s="190">
        <f>SUM(E311:E312)</f>
        <v>0</v>
      </c>
      <c r="F310" s="245"/>
      <c r="G310" s="244"/>
    </row>
    <row r="311" spans="1:7">
      <c r="A311" s="223">
        <v>2040101</v>
      </c>
      <c r="B311" s="223" t="s">
        <v>926</v>
      </c>
      <c r="C311" s="241">
        <v>0</v>
      </c>
      <c r="D311" s="242"/>
      <c r="E311" s="190">
        <v>0</v>
      </c>
      <c r="F311" s="245"/>
      <c r="G311" s="244"/>
    </row>
    <row r="312" spans="1:7">
      <c r="A312" s="223">
        <v>2040199</v>
      </c>
      <c r="B312" s="223" t="s">
        <v>927</v>
      </c>
      <c r="C312" s="241">
        <v>0</v>
      </c>
      <c r="D312" s="242"/>
      <c r="E312" s="190">
        <v>0</v>
      </c>
      <c r="F312" s="245"/>
      <c r="G312" s="244"/>
    </row>
    <row r="313" spans="1:7">
      <c r="A313" s="223">
        <v>20402</v>
      </c>
      <c r="B313" s="224" t="s">
        <v>928</v>
      </c>
      <c r="C313" s="241">
        <v>62772.955914</v>
      </c>
      <c r="D313" s="242">
        <f>SUM(D314:D323)</f>
        <v>56892</v>
      </c>
      <c r="E313" s="190">
        <f>SUM(E314:E323)</f>
        <v>58885</v>
      </c>
      <c r="F313" s="245">
        <f>E313/D313</f>
        <v>1.03503128735147</v>
      </c>
      <c r="G313" s="244"/>
    </row>
    <row r="314" spans="1:7">
      <c r="A314" s="223">
        <v>2040201</v>
      </c>
      <c r="B314" s="223" t="s">
        <v>736</v>
      </c>
      <c r="C314" s="241">
        <v>23521.816414</v>
      </c>
      <c r="D314" s="242">
        <v>21462</v>
      </c>
      <c r="E314" s="190">
        <v>22604</v>
      </c>
      <c r="F314" s="245">
        <f>E314/D314</f>
        <v>1.05321032522598</v>
      </c>
      <c r="G314" s="244"/>
    </row>
    <row r="315" spans="1:7">
      <c r="A315" s="223">
        <v>2040202</v>
      </c>
      <c r="B315" s="223" t="s">
        <v>737</v>
      </c>
      <c r="C315" s="241">
        <v>17365.9754</v>
      </c>
      <c r="D315" s="242">
        <v>15924</v>
      </c>
      <c r="E315" s="190">
        <v>16890</v>
      </c>
      <c r="F315" s="245">
        <f>E315/D315</f>
        <v>1.06066314996232</v>
      </c>
      <c r="G315" s="244"/>
    </row>
    <row r="316" spans="1:7">
      <c r="A316" s="223">
        <v>2040203</v>
      </c>
      <c r="B316" s="223" t="s">
        <v>738</v>
      </c>
      <c r="C316" s="241">
        <v>0</v>
      </c>
      <c r="D316" s="242"/>
      <c r="E316" s="190">
        <v>0</v>
      </c>
      <c r="F316" s="245"/>
      <c r="G316" s="244"/>
    </row>
    <row r="317" spans="1:7">
      <c r="A317" s="223">
        <v>2040219</v>
      </c>
      <c r="B317" s="223" t="s">
        <v>777</v>
      </c>
      <c r="C317" s="241">
        <v>4741.696</v>
      </c>
      <c r="D317" s="242">
        <v>4142</v>
      </c>
      <c r="E317" s="190">
        <v>4071</v>
      </c>
      <c r="F317" s="245">
        <f>E317/D317</f>
        <v>0.982858522452921</v>
      </c>
      <c r="G317" s="244"/>
    </row>
    <row r="318" spans="1:7">
      <c r="A318" s="223">
        <v>2040220</v>
      </c>
      <c r="B318" s="223" t="s">
        <v>929</v>
      </c>
      <c r="C318" s="241">
        <v>1007.92</v>
      </c>
      <c r="D318" s="242">
        <v>1330</v>
      </c>
      <c r="E318" s="190">
        <v>1288</v>
      </c>
      <c r="F318" s="245">
        <f>E318/D318</f>
        <v>0.968421052631579</v>
      </c>
      <c r="G318" s="244"/>
    </row>
    <row r="319" spans="1:7">
      <c r="A319" s="223">
        <v>2040221</v>
      </c>
      <c r="B319" s="223" t="s">
        <v>930</v>
      </c>
      <c r="C319" s="241">
        <v>125</v>
      </c>
      <c r="D319" s="242">
        <v>125</v>
      </c>
      <c r="E319" s="190">
        <v>125</v>
      </c>
      <c r="F319" s="245">
        <f>E319/D319</f>
        <v>1</v>
      </c>
      <c r="G319" s="244"/>
    </row>
    <row r="320" spans="1:7">
      <c r="A320" s="223">
        <v>2040222</v>
      </c>
      <c r="B320" s="223" t="s">
        <v>931</v>
      </c>
      <c r="C320" s="241">
        <v>0</v>
      </c>
      <c r="D320" s="242"/>
      <c r="E320" s="190">
        <v>0</v>
      </c>
      <c r="F320" s="245"/>
      <c r="G320" s="244"/>
    </row>
    <row r="321" spans="1:7">
      <c r="A321" s="223">
        <v>2040223</v>
      </c>
      <c r="B321" s="223" t="s">
        <v>932</v>
      </c>
      <c r="C321" s="241">
        <v>0</v>
      </c>
      <c r="D321" s="242"/>
      <c r="E321" s="190">
        <v>0</v>
      </c>
      <c r="F321" s="245"/>
      <c r="G321" s="244"/>
    </row>
    <row r="322" spans="1:7">
      <c r="A322" s="223">
        <v>2040250</v>
      </c>
      <c r="B322" s="223" t="s">
        <v>745</v>
      </c>
      <c r="C322" s="241">
        <v>0</v>
      </c>
      <c r="D322" s="242"/>
      <c r="E322" s="190">
        <v>0</v>
      </c>
      <c r="F322" s="245"/>
      <c r="G322" s="244"/>
    </row>
    <row r="323" spans="1:7">
      <c r="A323" s="223">
        <v>2040299</v>
      </c>
      <c r="B323" s="223" t="s">
        <v>933</v>
      </c>
      <c r="C323" s="241">
        <v>16010.5481</v>
      </c>
      <c r="D323" s="242">
        <v>13909</v>
      </c>
      <c r="E323" s="190">
        <v>13907</v>
      </c>
      <c r="F323" s="245">
        <f>E323/D323</f>
        <v>0.999856208210511</v>
      </c>
      <c r="G323" s="244"/>
    </row>
    <row r="324" spans="1:7">
      <c r="A324" s="223">
        <v>20403</v>
      </c>
      <c r="B324" s="224" t="s">
        <v>934</v>
      </c>
      <c r="C324" s="241">
        <v>0</v>
      </c>
      <c r="D324" s="242"/>
      <c r="E324" s="190">
        <f>SUM(E325:E330)</f>
        <v>0</v>
      </c>
      <c r="F324" s="245"/>
      <c r="G324" s="244"/>
    </row>
    <row r="325" spans="1:7">
      <c r="A325" s="223">
        <v>2040301</v>
      </c>
      <c r="B325" s="223" t="s">
        <v>736</v>
      </c>
      <c r="C325" s="241">
        <v>0</v>
      </c>
      <c r="D325" s="242"/>
      <c r="E325" s="190">
        <v>0</v>
      </c>
      <c r="F325" s="245"/>
      <c r="G325" s="244"/>
    </row>
    <row r="326" spans="1:7">
      <c r="A326" s="223">
        <v>2040302</v>
      </c>
      <c r="B326" s="223" t="s">
        <v>737</v>
      </c>
      <c r="C326" s="241">
        <v>0</v>
      </c>
      <c r="D326" s="242"/>
      <c r="E326" s="190">
        <v>0</v>
      </c>
      <c r="F326" s="245"/>
      <c r="G326" s="244"/>
    </row>
    <row r="327" spans="1:7">
      <c r="A327" s="223">
        <v>2040303</v>
      </c>
      <c r="B327" s="223" t="s">
        <v>738</v>
      </c>
      <c r="C327" s="241">
        <v>0</v>
      </c>
      <c r="D327" s="242"/>
      <c r="E327" s="190">
        <v>0</v>
      </c>
      <c r="F327" s="245"/>
      <c r="G327" s="244"/>
    </row>
    <row r="328" spans="1:7">
      <c r="A328" s="223">
        <v>2040304</v>
      </c>
      <c r="B328" s="223" t="s">
        <v>935</v>
      </c>
      <c r="C328" s="241">
        <v>0</v>
      </c>
      <c r="D328" s="242"/>
      <c r="E328" s="190">
        <v>0</v>
      </c>
      <c r="F328" s="245"/>
      <c r="G328" s="244"/>
    </row>
    <row r="329" spans="1:7">
      <c r="A329" s="223">
        <v>2040350</v>
      </c>
      <c r="B329" s="223" t="s">
        <v>745</v>
      </c>
      <c r="C329" s="241">
        <v>0</v>
      </c>
      <c r="D329" s="242"/>
      <c r="E329" s="190">
        <v>0</v>
      </c>
      <c r="F329" s="245"/>
      <c r="G329" s="244"/>
    </row>
    <row r="330" spans="1:7">
      <c r="A330" s="223">
        <v>2040399</v>
      </c>
      <c r="B330" s="223" t="s">
        <v>936</v>
      </c>
      <c r="C330" s="241">
        <v>0</v>
      </c>
      <c r="D330" s="242"/>
      <c r="E330" s="190">
        <v>0</v>
      </c>
      <c r="F330" s="245"/>
      <c r="G330" s="244"/>
    </row>
    <row r="331" spans="1:7">
      <c r="A331" s="223">
        <v>20404</v>
      </c>
      <c r="B331" s="224" t="s">
        <v>937</v>
      </c>
      <c r="C331" s="241">
        <v>0</v>
      </c>
      <c r="D331" s="242">
        <f>SUM(D332:D338)</f>
        <v>21</v>
      </c>
      <c r="E331" s="190">
        <f>SUM(E332:E338)</f>
        <v>21</v>
      </c>
      <c r="F331" s="245">
        <f>E331/D331</f>
        <v>1</v>
      </c>
      <c r="G331" s="244"/>
    </row>
    <row r="332" spans="1:7">
      <c r="A332" s="223">
        <v>2040401</v>
      </c>
      <c r="B332" s="223" t="s">
        <v>736</v>
      </c>
      <c r="C332" s="241">
        <v>0</v>
      </c>
      <c r="D332" s="242"/>
      <c r="E332" s="190">
        <v>0</v>
      </c>
      <c r="F332" s="245"/>
      <c r="G332" s="244"/>
    </row>
    <row r="333" spans="1:7">
      <c r="A333" s="223">
        <v>2040402</v>
      </c>
      <c r="B333" s="223" t="s">
        <v>737</v>
      </c>
      <c r="C333" s="241">
        <v>0</v>
      </c>
      <c r="D333" s="242"/>
      <c r="E333" s="190">
        <v>0</v>
      </c>
      <c r="F333" s="245"/>
      <c r="G333" s="244"/>
    </row>
    <row r="334" spans="1:7">
      <c r="A334" s="223">
        <v>2040403</v>
      </c>
      <c r="B334" s="223" t="s">
        <v>738</v>
      </c>
      <c r="C334" s="241">
        <v>0</v>
      </c>
      <c r="D334" s="242"/>
      <c r="E334" s="190">
        <v>0</v>
      </c>
      <c r="F334" s="245"/>
      <c r="G334" s="244"/>
    </row>
    <row r="335" spans="1:7">
      <c r="A335" s="223">
        <v>2040409</v>
      </c>
      <c r="B335" s="223" t="s">
        <v>938</v>
      </c>
      <c r="C335" s="241">
        <v>0</v>
      </c>
      <c r="D335" s="242"/>
      <c r="E335" s="190">
        <v>0</v>
      </c>
      <c r="F335" s="245"/>
      <c r="G335" s="244"/>
    </row>
    <row r="336" spans="1:7">
      <c r="A336" s="223">
        <v>2040410</v>
      </c>
      <c r="B336" s="223" t="s">
        <v>939</v>
      </c>
      <c r="C336" s="241">
        <v>0</v>
      </c>
      <c r="D336" s="242"/>
      <c r="E336" s="190">
        <v>0</v>
      </c>
      <c r="F336" s="245"/>
      <c r="G336" s="244"/>
    </row>
    <row r="337" spans="1:7">
      <c r="A337" s="223">
        <v>2040450</v>
      </c>
      <c r="B337" s="223" t="s">
        <v>745</v>
      </c>
      <c r="C337" s="241">
        <v>0</v>
      </c>
      <c r="D337" s="242"/>
      <c r="E337" s="190">
        <v>0</v>
      </c>
      <c r="F337" s="245"/>
      <c r="G337" s="244"/>
    </row>
    <row r="338" spans="1:7">
      <c r="A338" s="223">
        <v>2040499</v>
      </c>
      <c r="B338" s="223" t="s">
        <v>940</v>
      </c>
      <c r="C338" s="241">
        <v>0</v>
      </c>
      <c r="D338" s="242">
        <v>21</v>
      </c>
      <c r="E338" s="190">
        <v>21</v>
      </c>
      <c r="F338" s="245">
        <f>E338/D338</f>
        <v>1</v>
      </c>
      <c r="G338" s="244"/>
    </row>
    <row r="339" spans="1:7">
      <c r="A339" s="223">
        <v>20405</v>
      </c>
      <c r="B339" s="224" t="s">
        <v>941</v>
      </c>
      <c r="C339" s="241">
        <v>0</v>
      </c>
      <c r="D339" s="242"/>
      <c r="E339" s="190">
        <f>SUM(E340:E347)</f>
        <v>0</v>
      </c>
      <c r="F339" s="245"/>
      <c r="G339" s="244"/>
    </row>
    <row r="340" spans="1:7">
      <c r="A340" s="223">
        <v>2040501</v>
      </c>
      <c r="B340" s="223" t="s">
        <v>736</v>
      </c>
      <c r="C340" s="241">
        <v>0</v>
      </c>
      <c r="D340" s="242"/>
      <c r="E340" s="190">
        <v>0</v>
      </c>
      <c r="F340" s="245"/>
      <c r="G340" s="244"/>
    </row>
    <row r="341" spans="1:7">
      <c r="A341" s="223">
        <v>2040502</v>
      </c>
      <c r="B341" s="223" t="s">
        <v>737</v>
      </c>
      <c r="C341" s="241">
        <v>0</v>
      </c>
      <c r="D341" s="242"/>
      <c r="E341" s="190">
        <v>0</v>
      </c>
      <c r="F341" s="245"/>
      <c r="G341" s="244"/>
    </row>
    <row r="342" spans="1:7">
      <c r="A342" s="223">
        <v>2040503</v>
      </c>
      <c r="B342" s="223" t="s">
        <v>738</v>
      </c>
      <c r="C342" s="241">
        <v>0</v>
      </c>
      <c r="D342" s="242"/>
      <c r="E342" s="190">
        <v>0</v>
      </c>
      <c r="F342" s="245"/>
      <c r="G342" s="244"/>
    </row>
    <row r="343" spans="1:7">
      <c r="A343" s="223">
        <v>2040504</v>
      </c>
      <c r="B343" s="223" t="s">
        <v>942</v>
      </c>
      <c r="C343" s="241">
        <v>0</v>
      </c>
      <c r="D343" s="242"/>
      <c r="E343" s="190">
        <v>0</v>
      </c>
      <c r="F343" s="245"/>
      <c r="G343" s="244"/>
    </row>
    <row r="344" spans="1:7">
      <c r="A344" s="223">
        <v>2040505</v>
      </c>
      <c r="B344" s="223" t="s">
        <v>943</v>
      </c>
      <c r="C344" s="241">
        <v>0</v>
      </c>
      <c r="D344" s="242"/>
      <c r="E344" s="190">
        <v>0</v>
      </c>
      <c r="F344" s="245"/>
      <c r="G344" s="244"/>
    </row>
    <row r="345" spans="1:7">
      <c r="A345" s="223">
        <v>2040506</v>
      </c>
      <c r="B345" s="223" t="s">
        <v>944</v>
      </c>
      <c r="C345" s="241">
        <v>0</v>
      </c>
      <c r="D345" s="242"/>
      <c r="E345" s="190">
        <v>0</v>
      </c>
      <c r="F345" s="245"/>
      <c r="G345" s="244"/>
    </row>
    <row r="346" spans="1:7">
      <c r="A346" s="223">
        <v>2040550</v>
      </c>
      <c r="B346" s="223" t="s">
        <v>745</v>
      </c>
      <c r="C346" s="241">
        <v>0</v>
      </c>
      <c r="D346" s="242"/>
      <c r="E346" s="190">
        <v>0</v>
      </c>
      <c r="F346" s="245"/>
      <c r="G346" s="244"/>
    </row>
    <row r="347" spans="1:7">
      <c r="A347" s="223">
        <v>2040599</v>
      </c>
      <c r="B347" s="223" t="s">
        <v>945</v>
      </c>
      <c r="C347" s="241">
        <v>0</v>
      </c>
      <c r="D347" s="242"/>
      <c r="E347" s="190">
        <v>0</v>
      </c>
      <c r="F347" s="245"/>
      <c r="G347" s="244"/>
    </row>
    <row r="348" spans="1:7">
      <c r="A348" s="223">
        <v>20406</v>
      </c>
      <c r="B348" s="224" t="s">
        <v>946</v>
      </c>
      <c r="C348" s="241">
        <v>5427.283327</v>
      </c>
      <c r="D348" s="242">
        <f>SUM(D349:D363)</f>
        <v>5544</v>
      </c>
      <c r="E348" s="190">
        <f>SUM(E349:E363)</f>
        <v>5506</v>
      </c>
      <c r="F348" s="245">
        <f>E348/D348</f>
        <v>0.993145743145743</v>
      </c>
      <c r="G348" s="244"/>
    </row>
    <row r="349" spans="1:7">
      <c r="A349" s="223">
        <v>2040601</v>
      </c>
      <c r="B349" s="223" t="s">
        <v>736</v>
      </c>
      <c r="C349" s="241">
        <v>1304.243327</v>
      </c>
      <c r="D349" s="242">
        <v>1436</v>
      </c>
      <c r="E349" s="190">
        <v>1426</v>
      </c>
      <c r="F349" s="245">
        <f>E349/D349</f>
        <v>0.993036211699164</v>
      </c>
      <c r="G349" s="244"/>
    </row>
    <row r="350" spans="1:7">
      <c r="A350" s="223">
        <v>2040602</v>
      </c>
      <c r="B350" s="223" t="s">
        <v>737</v>
      </c>
      <c r="C350" s="241">
        <v>428.33</v>
      </c>
      <c r="D350" s="242">
        <v>450</v>
      </c>
      <c r="E350" s="190">
        <v>449</v>
      </c>
      <c r="F350" s="245">
        <f>E350/D350</f>
        <v>0.997777777777778</v>
      </c>
      <c r="G350" s="244"/>
    </row>
    <row r="351" spans="1:7">
      <c r="A351" s="223">
        <v>2040603</v>
      </c>
      <c r="B351" s="223" t="s">
        <v>738</v>
      </c>
      <c r="C351" s="241">
        <v>0</v>
      </c>
      <c r="D351" s="242"/>
      <c r="E351" s="190">
        <v>0</v>
      </c>
      <c r="F351" s="245"/>
      <c r="G351" s="244"/>
    </row>
    <row r="352" spans="1:7">
      <c r="A352" s="223">
        <v>2040604</v>
      </c>
      <c r="B352" s="223" t="s">
        <v>947</v>
      </c>
      <c r="C352" s="241">
        <v>272.2</v>
      </c>
      <c r="D352" s="242">
        <v>311</v>
      </c>
      <c r="E352" s="190">
        <v>303</v>
      </c>
      <c r="F352" s="245">
        <f>E352/D352</f>
        <v>0.97427652733119</v>
      </c>
      <c r="G352" s="244"/>
    </row>
    <row r="353" spans="1:7">
      <c r="A353" s="223">
        <v>2040605</v>
      </c>
      <c r="B353" s="223" t="s">
        <v>948</v>
      </c>
      <c r="C353" s="241">
        <v>478</v>
      </c>
      <c r="D353" s="242">
        <v>478</v>
      </c>
      <c r="E353" s="190">
        <v>478</v>
      </c>
      <c r="F353" s="245">
        <f>E353/D353</f>
        <v>1</v>
      </c>
      <c r="G353" s="244"/>
    </row>
    <row r="354" spans="1:7">
      <c r="A354" s="223">
        <v>2040606</v>
      </c>
      <c r="B354" s="223" t="s">
        <v>949</v>
      </c>
      <c r="C354" s="241">
        <v>0</v>
      </c>
      <c r="D354" s="242"/>
      <c r="E354" s="190">
        <v>0</v>
      </c>
      <c r="F354" s="245"/>
      <c r="G354" s="244"/>
    </row>
    <row r="355" spans="1:7">
      <c r="A355" s="223">
        <v>2040607</v>
      </c>
      <c r="B355" s="223" t="s">
        <v>950</v>
      </c>
      <c r="C355" s="241">
        <v>281</v>
      </c>
      <c r="D355" s="242">
        <v>272</v>
      </c>
      <c r="E355" s="190">
        <v>272</v>
      </c>
      <c r="F355" s="245">
        <f>E355/D355</f>
        <v>1</v>
      </c>
      <c r="G355" s="244"/>
    </row>
    <row r="356" spans="1:7">
      <c r="A356" s="223">
        <v>2040608</v>
      </c>
      <c r="B356" s="223" t="s">
        <v>951</v>
      </c>
      <c r="C356" s="241">
        <v>0</v>
      </c>
      <c r="D356" s="242"/>
      <c r="E356" s="190">
        <v>0</v>
      </c>
      <c r="F356" s="245"/>
      <c r="G356" s="244"/>
    </row>
    <row r="357" spans="1:7">
      <c r="A357" s="223">
        <v>2040609</v>
      </c>
      <c r="B357" s="223" t="s">
        <v>952</v>
      </c>
      <c r="C357" s="241">
        <v>0</v>
      </c>
      <c r="D357" s="242"/>
      <c r="E357" s="190">
        <v>0</v>
      </c>
      <c r="F357" s="245"/>
      <c r="G357" s="244"/>
    </row>
    <row r="358" spans="1:7">
      <c r="A358" s="223">
        <v>2040610</v>
      </c>
      <c r="B358" s="223" t="s">
        <v>953</v>
      </c>
      <c r="C358" s="241">
        <v>135.32</v>
      </c>
      <c r="D358" s="242">
        <v>130</v>
      </c>
      <c r="E358" s="190">
        <v>129</v>
      </c>
      <c r="F358" s="245">
        <f>E358/D358</f>
        <v>0.992307692307692</v>
      </c>
      <c r="G358" s="244"/>
    </row>
    <row r="359" spans="1:7">
      <c r="A359" s="223">
        <v>2040611</v>
      </c>
      <c r="B359" s="223" t="s">
        <v>954</v>
      </c>
      <c r="C359" s="241">
        <v>0</v>
      </c>
      <c r="D359" s="242"/>
      <c r="E359" s="190">
        <v>0</v>
      </c>
      <c r="F359" s="245"/>
      <c r="G359" s="244"/>
    </row>
    <row r="360" spans="1:7">
      <c r="A360" s="223">
        <v>2040612</v>
      </c>
      <c r="B360" s="223" t="s">
        <v>955</v>
      </c>
      <c r="C360" s="241">
        <v>300.5</v>
      </c>
      <c r="D360" s="242">
        <v>268</v>
      </c>
      <c r="E360" s="190">
        <v>268</v>
      </c>
      <c r="F360" s="245">
        <f>E360/D360</f>
        <v>1</v>
      </c>
      <c r="G360" s="244"/>
    </row>
    <row r="361" spans="1:7">
      <c r="A361" s="223">
        <v>2040613</v>
      </c>
      <c r="B361" s="223" t="s">
        <v>777</v>
      </c>
      <c r="C361" s="241">
        <v>51</v>
      </c>
      <c r="D361" s="242">
        <v>34</v>
      </c>
      <c r="E361" s="190">
        <v>34</v>
      </c>
      <c r="F361" s="245">
        <f>E361/D361</f>
        <v>1</v>
      </c>
      <c r="G361" s="244"/>
    </row>
    <row r="362" spans="1:7">
      <c r="A362" s="223">
        <v>2040650</v>
      </c>
      <c r="B362" s="223" t="s">
        <v>745</v>
      </c>
      <c r="C362" s="241">
        <v>0</v>
      </c>
      <c r="D362" s="242"/>
      <c r="E362" s="190">
        <v>0</v>
      </c>
      <c r="F362" s="245"/>
      <c r="G362" s="244"/>
    </row>
    <row r="363" spans="1:7">
      <c r="A363" s="223">
        <v>2040699</v>
      </c>
      <c r="B363" s="223" t="s">
        <v>956</v>
      </c>
      <c r="C363" s="241">
        <v>2176.69</v>
      </c>
      <c r="D363" s="242">
        <v>2165</v>
      </c>
      <c r="E363" s="190">
        <v>2147</v>
      </c>
      <c r="F363" s="245">
        <f>E363/D363</f>
        <v>0.991685912240185</v>
      </c>
      <c r="G363" s="244"/>
    </row>
    <row r="364" spans="1:7">
      <c r="A364" s="223">
        <v>20407</v>
      </c>
      <c r="B364" s="224" t="s">
        <v>957</v>
      </c>
      <c r="C364" s="241">
        <v>0</v>
      </c>
      <c r="D364" s="242"/>
      <c r="E364" s="190">
        <f>SUM(E365:E373)</f>
        <v>0</v>
      </c>
      <c r="F364" s="245"/>
      <c r="G364" s="244"/>
    </row>
    <row r="365" spans="1:7">
      <c r="A365" s="223">
        <v>2040701</v>
      </c>
      <c r="B365" s="223" t="s">
        <v>736</v>
      </c>
      <c r="C365" s="241">
        <v>0</v>
      </c>
      <c r="D365" s="242"/>
      <c r="E365" s="190">
        <v>0</v>
      </c>
      <c r="F365" s="245"/>
      <c r="G365" s="244"/>
    </row>
    <row r="366" spans="1:7">
      <c r="A366" s="223">
        <v>2040702</v>
      </c>
      <c r="B366" s="223" t="s">
        <v>737</v>
      </c>
      <c r="C366" s="241">
        <v>0</v>
      </c>
      <c r="D366" s="242"/>
      <c r="E366" s="190">
        <v>0</v>
      </c>
      <c r="F366" s="245"/>
      <c r="G366" s="244"/>
    </row>
    <row r="367" spans="1:7">
      <c r="A367" s="223">
        <v>2040703</v>
      </c>
      <c r="B367" s="223" t="s">
        <v>738</v>
      </c>
      <c r="C367" s="241">
        <v>0</v>
      </c>
      <c r="D367" s="242"/>
      <c r="E367" s="190">
        <v>0</v>
      </c>
      <c r="F367" s="245"/>
      <c r="G367" s="244"/>
    </row>
    <row r="368" spans="1:7">
      <c r="A368" s="223">
        <v>2040704</v>
      </c>
      <c r="B368" s="223" t="s">
        <v>958</v>
      </c>
      <c r="C368" s="241">
        <v>0</v>
      </c>
      <c r="D368" s="242"/>
      <c r="E368" s="190">
        <v>0</v>
      </c>
      <c r="F368" s="245"/>
      <c r="G368" s="244"/>
    </row>
    <row r="369" spans="1:7">
      <c r="A369" s="223">
        <v>2040705</v>
      </c>
      <c r="B369" s="223" t="s">
        <v>959</v>
      </c>
      <c r="C369" s="241">
        <v>0</v>
      </c>
      <c r="D369" s="242"/>
      <c r="E369" s="190">
        <v>0</v>
      </c>
      <c r="F369" s="245"/>
      <c r="G369" s="244"/>
    </row>
    <row r="370" spans="1:7">
      <c r="A370" s="223">
        <v>2040706</v>
      </c>
      <c r="B370" s="223" t="s">
        <v>960</v>
      </c>
      <c r="C370" s="241">
        <v>0</v>
      </c>
      <c r="D370" s="242"/>
      <c r="E370" s="190">
        <v>0</v>
      </c>
      <c r="F370" s="245"/>
      <c r="G370" s="244"/>
    </row>
    <row r="371" spans="1:7">
      <c r="A371" s="223">
        <v>2040707</v>
      </c>
      <c r="B371" s="223" t="s">
        <v>777</v>
      </c>
      <c r="C371" s="241">
        <v>0</v>
      </c>
      <c r="D371" s="242"/>
      <c r="E371" s="190">
        <v>0</v>
      </c>
      <c r="F371" s="245"/>
      <c r="G371" s="244"/>
    </row>
    <row r="372" spans="1:7">
      <c r="A372" s="223">
        <v>2040750</v>
      </c>
      <c r="B372" s="223" t="s">
        <v>745</v>
      </c>
      <c r="C372" s="241">
        <v>0</v>
      </c>
      <c r="D372" s="242"/>
      <c r="E372" s="190">
        <v>0</v>
      </c>
      <c r="F372" s="245"/>
      <c r="G372" s="244"/>
    </row>
    <row r="373" spans="1:7">
      <c r="A373" s="223">
        <v>2040799</v>
      </c>
      <c r="B373" s="223" t="s">
        <v>961</v>
      </c>
      <c r="C373" s="241">
        <v>0</v>
      </c>
      <c r="D373" s="242"/>
      <c r="E373" s="190">
        <v>0</v>
      </c>
      <c r="F373" s="245"/>
      <c r="G373" s="244"/>
    </row>
    <row r="374" spans="1:7">
      <c r="A374" s="223">
        <v>20408</v>
      </c>
      <c r="B374" s="224" t="s">
        <v>962</v>
      </c>
      <c r="C374" s="241">
        <v>0</v>
      </c>
      <c r="D374" s="242"/>
      <c r="E374" s="190">
        <f>SUM(E375:E383)</f>
        <v>0</v>
      </c>
      <c r="F374" s="245"/>
      <c r="G374" s="244"/>
    </row>
    <row r="375" spans="1:7">
      <c r="A375" s="223">
        <v>2040801</v>
      </c>
      <c r="B375" s="223" t="s">
        <v>736</v>
      </c>
      <c r="C375" s="241">
        <v>0</v>
      </c>
      <c r="D375" s="242"/>
      <c r="E375" s="190">
        <v>0</v>
      </c>
      <c r="F375" s="245"/>
      <c r="G375" s="244"/>
    </row>
    <row r="376" spans="1:7">
      <c r="A376" s="223">
        <v>2040802</v>
      </c>
      <c r="B376" s="223" t="s">
        <v>737</v>
      </c>
      <c r="C376" s="241">
        <v>0</v>
      </c>
      <c r="D376" s="242"/>
      <c r="E376" s="190">
        <v>0</v>
      </c>
      <c r="F376" s="245"/>
      <c r="G376" s="244"/>
    </row>
    <row r="377" spans="1:7">
      <c r="A377" s="223">
        <v>2040803</v>
      </c>
      <c r="B377" s="223" t="s">
        <v>738</v>
      </c>
      <c r="C377" s="241">
        <v>0</v>
      </c>
      <c r="D377" s="242"/>
      <c r="E377" s="190">
        <v>0</v>
      </c>
      <c r="F377" s="245"/>
      <c r="G377" s="244"/>
    </row>
    <row r="378" spans="1:7">
      <c r="A378" s="223">
        <v>2040804</v>
      </c>
      <c r="B378" s="223" t="s">
        <v>963</v>
      </c>
      <c r="C378" s="241">
        <v>0</v>
      </c>
      <c r="D378" s="242"/>
      <c r="E378" s="190">
        <v>0</v>
      </c>
      <c r="F378" s="245"/>
      <c r="G378" s="244"/>
    </row>
    <row r="379" spans="1:7">
      <c r="A379" s="223">
        <v>2040805</v>
      </c>
      <c r="B379" s="223" t="s">
        <v>964</v>
      </c>
      <c r="C379" s="241">
        <v>0</v>
      </c>
      <c r="D379" s="242"/>
      <c r="E379" s="190">
        <v>0</v>
      </c>
      <c r="F379" s="245"/>
      <c r="G379" s="244"/>
    </row>
    <row r="380" spans="1:7">
      <c r="A380" s="223">
        <v>2040806</v>
      </c>
      <c r="B380" s="223" t="s">
        <v>965</v>
      </c>
      <c r="C380" s="241">
        <v>0</v>
      </c>
      <c r="D380" s="242"/>
      <c r="E380" s="190">
        <v>0</v>
      </c>
      <c r="F380" s="245"/>
      <c r="G380" s="244"/>
    </row>
    <row r="381" spans="1:7">
      <c r="A381" s="223">
        <v>2040807</v>
      </c>
      <c r="B381" s="223" t="s">
        <v>777</v>
      </c>
      <c r="C381" s="241">
        <v>0</v>
      </c>
      <c r="D381" s="242"/>
      <c r="E381" s="190">
        <v>0</v>
      </c>
      <c r="F381" s="245"/>
      <c r="G381" s="244"/>
    </row>
    <row r="382" spans="1:7">
      <c r="A382" s="223">
        <v>2040850</v>
      </c>
      <c r="B382" s="223" t="s">
        <v>745</v>
      </c>
      <c r="C382" s="241">
        <v>0</v>
      </c>
      <c r="D382" s="242"/>
      <c r="E382" s="190">
        <v>0</v>
      </c>
      <c r="F382" s="245"/>
      <c r="G382" s="244"/>
    </row>
    <row r="383" spans="1:7">
      <c r="A383" s="223">
        <v>2040899</v>
      </c>
      <c r="B383" s="223" t="s">
        <v>966</v>
      </c>
      <c r="C383" s="241">
        <v>0</v>
      </c>
      <c r="D383" s="242"/>
      <c r="E383" s="190">
        <v>0</v>
      </c>
      <c r="F383" s="245"/>
      <c r="G383" s="244"/>
    </row>
    <row r="384" spans="1:7">
      <c r="A384" s="223">
        <v>20409</v>
      </c>
      <c r="B384" s="224" t="s">
        <v>967</v>
      </c>
      <c r="C384" s="241">
        <v>0</v>
      </c>
      <c r="D384" s="242"/>
      <c r="E384" s="190">
        <f>SUM(E385:E391)</f>
        <v>0</v>
      </c>
      <c r="F384" s="245"/>
      <c r="G384" s="244"/>
    </row>
    <row r="385" spans="1:7">
      <c r="A385" s="223">
        <v>2040901</v>
      </c>
      <c r="B385" s="223" t="s">
        <v>736</v>
      </c>
      <c r="C385" s="241">
        <v>0</v>
      </c>
      <c r="D385" s="242"/>
      <c r="E385" s="190">
        <v>0</v>
      </c>
      <c r="F385" s="245"/>
      <c r="G385" s="244"/>
    </row>
    <row r="386" spans="1:7">
      <c r="A386" s="223">
        <v>2040902</v>
      </c>
      <c r="B386" s="223" t="s">
        <v>737</v>
      </c>
      <c r="C386" s="241">
        <v>0</v>
      </c>
      <c r="D386" s="242"/>
      <c r="E386" s="190">
        <v>0</v>
      </c>
      <c r="F386" s="245"/>
      <c r="G386" s="244"/>
    </row>
    <row r="387" spans="1:7">
      <c r="A387" s="223">
        <v>2040903</v>
      </c>
      <c r="B387" s="223" t="s">
        <v>738</v>
      </c>
      <c r="C387" s="241">
        <v>0</v>
      </c>
      <c r="D387" s="242"/>
      <c r="E387" s="190">
        <v>0</v>
      </c>
      <c r="F387" s="245"/>
      <c r="G387" s="244"/>
    </row>
    <row r="388" spans="1:7">
      <c r="A388" s="223">
        <v>2040904</v>
      </c>
      <c r="B388" s="223" t="s">
        <v>968</v>
      </c>
      <c r="C388" s="241">
        <v>0</v>
      </c>
      <c r="D388" s="242"/>
      <c r="E388" s="190">
        <v>0</v>
      </c>
      <c r="F388" s="245"/>
      <c r="G388" s="244"/>
    </row>
    <row r="389" spans="1:7">
      <c r="A389" s="223">
        <v>2040905</v>
      </c>
      <c r="B389" s="223" t="s">
        <v>969</v>
      </c>
      <c r="C389" s="241">
        <v>0</v>
      </c>
      <c r="D389" s="242"/>
      <c r="E389" s="190">
        <v>0</v>
      </c>
      <c r="F389" s="245"/>
      <c r="G389" s="244"/>
    </row>
    <row r="390" spans="1:7">
      <c r="A390" s="223">
        <v>2040950</v>
      </c>
      <c r="B390" s="223" t="s">
        <v>745</v>
      </c>
      <c r="C390" s="241">
        <v>0</v>
      </c>
      <c r="D390" s="242"/>
      <c r="E390" s="190">
        <v>0</v>
      </c>
      <c r="F390" s="245"/>
      <c r="G390" s="244"/>
    </row>
    <row r="391" spans="1:7">
      <c r="A391" s="223">
        <v>2040999</v>
      </c>
      <c r="B391" s="223" t="s">
        <v>970</v>
      </c>
      <c r="C391" s="241">
        <v>0</v>
      </c>
      <c r="D391" s="242"/>
      <c r="E391" s="190">
        <v>0</v>
      </c>
      <c r="F391" s="245"/>
      <c r="G391" s="244"/>
    </row>
    <row r="392" spans="1:7">
      <c r="A392" s="223">
        <v>20410</v>
      </c>
      <c r="B392" s="224" t="s">
        <v>971</v>
      </c>
      <c r="C392" s="241">
        <v>0</v>
      </c>
      <c r="D392" s="242"/>
      <c r="E392" s="190">
        <f>SUM(E393:E397)</f>
        <v>0</v>
      </c>
      <c r="F392" s="245"/>
      <c r="G392" s="244"/>
    </row>
    <row r="393" spans="1:7">
      <c r="A393" s="223">
        <v>2041001</v>
      </c>
      <c r="B393" s="223" t="s">
        <v>736</v>
      </c>
      <c r="C393" s="241">
        <v>0</v>
      </c>
      <c r="D393" s="242"/>
      <c r="E393" s="190">
        <v>0</v>
      </c>
      <c r="F393" s="245"/>
      <c r="G393" s="244"/>
    </row>
    <row r="394" spans="1:7">
      <c r="A394" s="223">
        <v>2041002</v>
      </c>
      <c r="B394" s="223" t="s">
        <v>737</v>
      </c>
      <c r="C394" s="241">
        <v>0</v>
      </c>
      <c r="D394" s="242"/>
      <c r="E394" s="190">
        <v>0</v>
      </c>
      <c r="F394" s="245"/>
      <c r="G394" s="244"/>
    </row>
    <row r="395" spans="1:7">
      <c r="A395" s="223">
        <v>2041006</v>
      </c>
      <c r="B395" s="223" t="s">
        <v>777</v>
      </c>
      <c r="C395" s="241">
        <v>0</v>
      </c>
      <c r="D395" s="242"/>
      <c r="E395" s="190">
        <v>0</v>
      </c>
      <c r="F395" s="245"/>
      <c r="G395" s="244"/>
    </row>
    <row r="396" spans="1:7">
      <c r="A396" s="223">
        <v>2041007</v>
      </c>
      <c r="B396" s="223" t="s">
        <v>972</v>
      </c>
      <c r="C396" s="241">
        <v>0</v>
      </c>
      <c r="D396" s="242"/>
      <c r="E396" s="190">
        <v>0</v>
      </c>
      <c r="F396" s="245"/>
      <c r="G396" s="244"/>
    </row>
    <row r="397" spans="1:7">
      <c r="A397" s="223">
        <v>2041099</v>
      </c>
      <c r="B397" s="223" t="s">
        <v>973</v>
      </c>
      <c r="C397" s="241">
        <v>0</v>
      </c>
      <c r="D397" s="242"/>
      <c r="E397" s="190">
        <v>0</v>
      </c>
      <c r="F397" s="245"/>
      <c r="G397" s="244"/>
    </row>
    <row r="398" spans="1:7">
      <c r="A398" s="223">
        <v>20499</v>
      </c>
      <c r="B398" s="224" t="s">
        <v>974</v>
      </c>
      <c r="C398" s="241">
        <v>2603.25</v>
      </c>
      <c r="D398" s="242">
        <f>SUM(D399)</f>
        <v>644</v>
      </c>
      <c r="E398" s="190">
        <f>E399</f>
        <v>632</v>
      </c>
      <c r="F398" s="245">
        <f t="shared" ref="F398:F403" si="3">E398/D398</f>
        <v>0.981366459627329</v>
      </c>
      <c r="G398" s="244"/>
    </row>
    <row r="399" spans="1:7">
      <c r="A399" s="223">
        <v>2049901</v>
      </c>
      <c r="B399" s="223" t="s">
        <v>975</v>
      </c>
      <c r="C399" s="241">
        <v>2603.25</v>
      </c>
      <c r="D399" s="242">
        <v>644</v>
      </c>
      <c r="E399" s="190">
        <v>632</v>
      </c>
      <c r="F399" s="245">
        <f t="shared" si="3"/>
        <v>0.981366459627329</v>
      </c>
      <c r="G399" s="244"/>
    </row>
    <row r="400" spans="1:7">
      <c r="A400" s="223">
        <v>205</v>
      </c>
      <c r="B400" s="224" t="s">
        <v>976</v>
      </c>
      <c r="C400" s="241">
        <v>152610.921992</v>
      </c>
      <c r="D400" s="242">
        <f>SUM(D401,D406,D415,D421,D427,D431,D435,D439,D445,D452)</f>
        <v>145141</v>
      </c>
      <c r="E400" s="190">
        <f>SUM(E401,E406,E415,E421,E427,E431,E435,E439,E445,E452)</f>
        <v>148944</v>
      </c>
      <c r="F400" s="245">
        <f t="shared" si="3"/>
        <v>1.02620210691672</v>
      </c>
      <c r="G400" s="244"/>
    </row>
    <row r="401" spans="1:7">
      <c r="A401" s="223">
        <v>20501</v>
      </c>
      <c r="B401" s="224" t="s">
        <v>977</v>
      </c>
      <c r="C401" s="241">
        <v>5772.963869</v>
      </c>
      <c r="D401" s="242">
        <f>SUM(D402:D405)</f>
        <v>5708</v>
      </c>
      <c r="E401" s="190">
        <f>SUM(E402:E405)</f>
        <v>4990</v>
      </c>
      <c r="F401" s="245">
        <f t="shared" si="3"/>
        <v>0.874211632796076</v>
      </c>
      <c r="G401" s="244"/>
    </row>
    <row r="402" spans="1:7">
      <c r="A402" s="223">
        <v>2050101</v>
      </c>
      <c r="B402" s="223" t="s">
        <v>736</v>
      </c>
      <c r="C402" s="241">
        <v>3290.823378</v>
      </c>
      <c r="D402" s="242">
        <v>3193</v>
      </c>
      <c r="E402" s="190">
        <v>3190</v>
      </c>
      <c r="F402" s="245">
        <f t="shared" si="3"/>
        <v>0.999060444722831</v>
      </c>
      <c r="G402" s="244"/>
    </row>
    <row r="403" spans="1:7">
      <c r="A403" s="223">
        <v>2050102</v>
      </c>
      <c r="B403" s="223" t="s">
        <v>737</v>
      </c>
      <c r="C403" s="241">
        <v>736.8</v>
      </c>
      <c r="D403" s="242">
        <v>761</v>
      </c>
      <c r="E403" s="190">
        <v>713</v>
      </c>
      <c r="F403" s="245">
        <f t="shared" si="3"/>
        <v>0.936925098554534</v>
      </c>
      <c r="G403" s="244"/>
    </row>
    <row r="404" spans="1:7">
      <c r="A404" s="223">
        <v>2050103</v>
      </c>
      <c r="B404" s="223" t="s">
        <v>738</v>
      </c>
      <c r="C404" s="241">
        <v>0</v>
      </c>
      <c r="D404" s="242"/>
      <c r="E404" s="190">
        <v>0</v>
      </c>
      <c r="F404" s="245"/>
      <c r="G404" s="244"/>
    </row>
    <row r="405" spans="1:7">
      <c r="A405" s="223">
        <v>2050199</v>
      </c>
      <c r="B405" s="223" t="s">
        <v>978</v>
      </c>
      <c r="C405" s="241">
        <v>1745.340491</v>
      </c>
      <c r="D405" s="242">
        <v>1754</v>
      </c>
      <c r="E405" s="190">
        <v>1087</v>
      </c>
      <c r="F405" s="245">
        <f t="shared" ref="F405:F410" si="4">E405/D405</f>
        <v>0.619726339794755</v>
      </c>
      <c r="G405" s="244"/>
    </row>
    <row r="406" spans="1:7">
      <c r="A406" s="223">
        <v>20502</v>
      </c>
      <c r="B406" s="224" t="s">
        <v>979</v>
      </c>
      <c r="C406" s="241">
        <v>124436.792209</v>
      </c>
      <c r="D406" s="242">
        <f>SUM(D407:D414)</f>
        <v>117600</v>
      </c>
      <c r="E406" s="190">
        <f>SUM(E407:E414)</f>
        <v>122461</v>
      </c>
      <c r="F406" s="245">
        <f t="shared" si="4"/>
        <v>1.04133503401361</v>
      </c>
      <c r="G406" s="244"/>
    </row>
    <row r="407" spans="1:7">
      <c r="A407" s="223">
        <v>2050201</v>
      </c>
      <c r="B407" s="223" t="s">
        <v>980</v>
      </c>
      <c r="C407" s="241">
        <v>17511.096289</v>
      </c>
      <c r="D407" s="242">
        <v>13325</v>
      </c>
      <c r="E407" s="190">
        <v>18391</v>
      </c>
      <c r="F407" s="245">
        <f t="shared" si="4"/>
        <v>1.38018761726079</v>
      </c>
      <c r="G407" s="244"/>
    </row>
    <row r="408" spans="1:7">
      <c r="A408" s="223">
        <v>2050202</v>
      </c>
      <c r="B408" s="223" t="s">
        <v>981</v>
      </c>
      <c r="C408" s="241">
        <v>56302.935407</v>
      </c>
      <c r="D408" s="242">
        <v>56237</v>
      </c>
      <c r="E408" s="190">
        <v>56071</v>
      </c>
      <c r="F408" s="245">
        <f t="shared" si="4"/>
        <v>0.997048206696659</v>
      </c>
      <c r="G408" s="244"/>
    </row>
    <row r="409" spans="1:7">
      <c r="A409" s="223">
        <v>2050203</v>
      </c>
      <c r="B409" s="223" t="s">
        <v>982</v>
      </c>
      <c r="C409" s="241">
        <v>30344.809039</v>
      </c>
      <c r="D409" s="242">
        <v>30051</v>
      </c>
      <c r="E409" s="190">
        <v>29951</v>
      </c>
      <c r="F409" s="245">
        <f t="shared" si="4"/>
        <v>0.996672323716349</v>
      </c>
      <c r="G409" s="244"/>
    </row>
    <row r="410" spans="1:7">
      <c r="A410" s="223">
        <v>2050204</v>
      </c>
      <c r="B410" s="223" t="s">
        <v>983</v>
      </c>
      <c r="C410" s="241">
        <v>10949.97958</v>
      </c>
      <c r="D410" s="242">
        <v>9420</v>
      </c>
      <c r="E410" s="190">
        <v>9987</v>
      </c>
      <c r="F410" s="245">
        <f t="shared" si="4"/>
        <v>1.06019108280255</v>
      </c>
      <c r="G410" s="244"/>
    </row>
    <row r="411" spans="1:7">
      <c r="A411" s="223">
        <v>2050205</v>
      </c>
      <c r="B411" s="223" t="s">
        <v>984</v>
      </c>
      <c r="C411" s="241">
        <v>0</v>
      </c>
      <c r="D411" s="242"/>
      <c r="E411" s="190">
        <v>0</v>
      </c>
      <c r="F411" s="245"/>
      <c r="G411" s="244"/>
    </row>
    <row r="412" spans="1:7">
      <c r="A412" s="223">
        <v>2050206</v>
      </c>
      <c r="B412" s="223" t="s">
        <v>985</v>
      </c>
      <c r="C412" s="241">
        <v>0</v>
      </c>
      <c r="D412" s="242"/>
      <c r="E412" s="190">
        <v>0</v>
      </c>
      <c r="F412" s="245"/>
      <c r="G412" s="244"/>
    </row>
    <row r="413" spans="1:7">
      <c r="A413" s="223">
        <v>2050207</v>
      </c>
      <c r="B413" s="223" t="s">
        <v>986</v>
      </c>
      <c r="C413" s="241">
        <v>0</v>
      </c>
      <c r="D413" s="242"/>
      <c r="E413" s="190">
        <v>0</v>
      </c>
      <c r="F413" s="245"/>
      <c r="G413" s="244"/>
    </row>
    <row r="414" spans="1:7">
      <c r="A414" s="223">
        <v>2050299</v>
      </c>
      <c r="B414" s="223" t="s">
        <v>987</v>
      </c>
      <c r="C414" s="241">
        <v>9327.971894</v>
      </c>
      <c r="D414" s="242">
        <v>8567</v>
      </c>
      <c r="E414" s="190">
        <v>8061</v>
      </c>
      <c r="F414" s="245">
        <f>E414/D414</f>
        <v>0.940936150344345</v>
      </c>
      <c r="G414" s="244"/>
    </row>
    <row r="415" spans="1:7">
      <c r="A415" s="223">
        <v>20503</v>
      </c>
      <c r="B415" s="224" t="s">
        <v>988</v>
      </c>
      <c r="C415" s="241">
        <v>8105.488706</v>
      </c>
      <c r="D415" s="242">
        <f>SUM(D416:D420)</f>
        <v>8455</v>
      </c>
      <c r="E415" s="190">
        <f>SUM(E416:E420)</f>
        <v>8453</v>
      </c>
      <c r="F415" s="245">
        <f>E415/D415</f>
        <v>0.999763453577765</v>
      </c>
      <c r="G415" s="244"/>
    </row>
    <row r="416" spans="1:7">
      <c r="A416" s="223">
        <v>2050301</v>
      </c>
      <c r="B416" s="223" t="s">
        <v>989</v>
      </c>
      <c r="C416" s="241">
        <v>0</v>
      </c>
      <c r="D416" s="242"/>
      <c r="E416" s="190">
        <v>0</v>
      </c>
      <c r="F416" s="245"/>
      <c r="G416" s="244"/>
    </row>
    <row r="417" spans="1:7">
      <c r="A417" s="223">
        <v>2050302</v>
      </c>
      <c r="B417" s="223" t="s">
        <v>990</v>
      </c>
      <c r="C417" s="241">
        <v>8105.488706</v>
      </c>
      <c r="D417" s="242">
        <v>8455</v>
      </c>
      <c r="E417" s="190">
        <v>8453</v>
      </c>
      <c r="F417" s="245">
        <f>E417/D417</f>
        <v>0.999763453577765</v>
      </c>
      <c r="G417" s="244"/>
    </row>
    <row r="418" spans="1:7">
      <c r="A418" s="223">
        <v>2050303</v>
      </c>
      <c r="B418" s="223" t="s">
        <v>991</v>
      </c>
      <c r="C418" s="241">
        <v>0</v>
      </c>
      <c r="D418" s="242"/>
      <c r="E418" s="190">
        <v>0</v>
      </c>
      <c r="F418" s="245"/>
      <c r="G418" s="244"/>
    </row>
    <row r="419" spans="1:7">
      <c r="A419" s="223">
        <v>2050305</v>
      </c>
      <c r="B419" s="223" t="s">
        <v>992</v>
      </c>
      <c r="C419" s="241">
        <v>0</v>
      </c>
      <c r="D419" s="242"/>
      <c r="E419" s="190">
        <v>0</v>
      </c>
      <c r="F419" s="245"/>
      <c r="G419" s="244"/>
    </row>
    <row r="420" spans="1:7">
      <c r="A420" s="223">
        <v>2050399</v>
      </c>
      <c r="B420" s="223" t="s">
        <v>993</v>
      </c>
      <c r="C420" s="241">
        <v>0</v>
      </c>
      <c r="D420" s="242"/>
      <c r="E420" s="190">
        <v>0</v>
      </c>
      <c r="F420" s="245"/>
      <c r="G420" s="244"/>
    </row>
    <row r="421" spans="1:7">
      <c r="A421" s="223">
        <v>20504</v>
      </c>
      <c r="B421" s="224" t="s">
        <v>994</v>
      </c>
      <c r="C421" s="241">
        <v>307</v>
      </c>
      <c r="D421" s="242">
        <f>SUM(D422:D426)</f>
        <v>105</v>
      </c>
      <c r="E421" s="190">
        <f>SUM(E422:E426)</f>
        <v>104</v>
      </c>
      <c r="F421" s="245">
        <f>E421/D421</f>
        <v>0.990476190476191</v>
      </c>
      <c r="G421" s="244"/>
    </row>
    <row r="422" spans="1:7">
      <c r="A422" s="223">
        <v>2050401</v>
      </c>
      <c r="B422" s="223" t="s">
        <v>995</v>
      </c>
      <c r="C422" s="241">
        <v>0</v>
      </c>
      <c r="D422" s="242"/>
      <c r="E422" s="190">
        <v>0</v>
      </c>
      <c r="F422" s="245"/>
      <c r="G422" s="244"/>
    </row>
    <row r="423" spans="1:7">
      <c r="A423" s="223">
        <v>2050402</v>
      </c>
      <c r="B423" s="223" t="s">
        <v>996</v>
      </c>
      <c r="C423" s="241">
        <v>0</v>
      </c>
      <c r="D423" s="242"/>
      <c r="E423" s="190">
        <v>0</v>
      </c>
      <c r="F423" s="245"/>
      <c r="G423" s="244"/>
    </row>
    <row r="424" spans="1:7">
      <c r="A424" s="223">
        <v>2050403</v>
      </c>
      <c r="B424" s="223" t="s">
        <v>997</v>
      </c>
      <c r="C424" s="241">
        <v>0</v>
      </c>
      <c r="D424" s="242"/>
      <c r="E424" s="190">
        <v>0</v>
      </c>
      <c r="F424" s="245"/>
      <c r="G424" s="244"/>
    </row>
    <row r="425" spans="1:7">
      <c r="A425" s="223">
        <v>2050404</v>
      </c>
      <c r="B425" s="223" t="s">
        <v>998</v>
      </c>
      <c r="C425" s="241">
        <v>0</v>
      </c>
      <c r="D425" s="242"/>
      <c r="E425" s="190">
        <v>0</v>
      </c>
      <c r="F425" s="245"/>
      <c r="G425" s="244"/>
    </row>
    <row r="426" spans="1:7">
      <c r="A426" s="223">
        <v>2050499</v>
      </c>
      <c r="B426" s="223" t="s">
        <v>999</v>
      </c>
      <c r="C426" s="241">
        <v>307</v>
      </c>
      <c r="D426" s="242">
        <v>105</v>
      </c>
      <c r="E426" s="190">
        <v>104</v>
      </c>
      <c r="F426" s="245">
        <f>E426/D426</f>
        <v>0.990476190476191</v>
      </c>
      <c r="G426" s="244"/>
    </row>
    <row r="427" spans="1:7">
      <c r="A427" s="223">
        <v>20505</v>
      </c>
      <c r="B427" s="224" t="s">
        <v>1000</v>
      </c>
      <c r="C427" s="241">
        <v>0</v>
      </c>
      <c r="D427" s="242"/>
      <c r="E427" s="190">
        <f>SUM(E428:E430)</f>
        <v>0</v>
      </c>
      <c r="F427" s="245"/>
      <c r="G427" s="244"/>
    </row>
    <row r="428" spans="1:7">
      <c r="A428" s="223">
        <v>2050501</v>
      </c>
      <c r="B428" s="223" t="s">
        <v>1001</v>
      </c>
      <c r="C428" s="241">
        <v>0</v>
      </c>
      <c r="D428" s="242"/>
      <c r="E428" s="190">
        <v>0</v>
      </c>
      <c r="F428" s="245"/>
      <c r="G428" s="244"/>
    </row>
    <row r="429" spans="1:7">
      <c r="A429" s="223">
        <v>2050502</v>
      </c>
      <c r="B429" s="223" t="s">
        <v>1002</v>
      </c>
      <c r="C429" s="241">
        <v>0</v>
      </c>
      <c r="D429" s="242"/>
      <c r="E429" s="190">
        <v>0</v>
      </c>
      <c r="F429" s="245"/>
      <c r="G429" s="244"/>
    </row>
    <row r="430" spans="1:7">
      <c r="A430" s="223">
        <v>2050599</v>
      </c>
      <c r="B430" s="223" t="s">
        <v>1003</v>
      </c>
      <c r="C430" s="241">
        <v>0</v>
      </c>
      <c r="D430" s="242"/>
      <c r="E430" s="190">
        <v>0</v>
      </c>
      <c r="F430" s="245"/>
      <c r="G430" s="244"/>
    </row>
    <row r="431" spans="1:7">
      <c r="A431" s="223">
        <v>20506</v>
      </c>
      <c r="B431" s="224" t="s">
        <v>1004</v>
      </c>
      <c r="C431" s="241">
        <v>0</v>
      </c>
      <c r="D431" s="242"/>
      <c r="E431" s="190">
        <f>SUM(E432:E434)</f>
        <v>0</v>
      </c>
      <c r="F431" s="245"/>
      <c r="G431" s="244"/>
    </row>
    <row r="432" spans="1:7">
      <c r="A432" s="223">
        <v>2050601</v>
      </c>
      <c r="B432" s="223" t="s">
        <v>1005</v>
      </c>
      <c r="C432" s="241">
        <v>0</v>
      </c>
      <c r="D432" s="242"/>
      <c r="E432" s="190">
        <v>0</v>
      </c>
      <c r="F432" s="245"/>
      <c r="G432" s="244"/>
    </row>
    <row r="433" spans="1:7">
      <c r="A433" s="223">
        <v>2050602</v>
      </c>
      <c r="B433" s="223" t="s">
        <v>1006</v>
      </c>
      <c r="C433" s="241">
        <v>0</v>
      </c>
      <c r="D433" s="242"/>
      <c r="E433" s="190">
        <v>0</v>
      </c>
      <c r="F433" s="245"/>
      <c r="G433" s="244"/>
    </row>
    <row r="434" spans="1:7">
      <c r="A434" s="223">
        <v>2050699</v>
      </c>
      <c r="B434" s="223" t="s">
        <v>1007</v>
      </c>
      <c r="C434" s="241">
        <v>0</v>
      </c>
      <c r="D434" s="242"/>
      <c r="E434" s="190">
        <v>0</v>
      </c>
      <c r="F434" s="245"/>
      <c r="G434" s="244"/>
    </row>
    <row r="435" spans="1:7">
      <c r="A435" s="223">
        <v>20507</v>
      </c>
      <c r="B435" s="224" t="s">
        <v>1008</v>
      </c>
      <c r="C435" s="241">
        <v>0</v>
      </c>
      <c r="D435" s="242"/>
      <c r="E435" s="190">
        <f>SUM(E436:E438)</f>
        <v>0</v>
      </c>
      <c r="F435" s="245"/>
      <c r="G435" s="244"/>
    </row>
    <row r="436" spans="1:7">
      <c r="A436" s="223">
        <v>2050701</v>
      </c>
      <c r="B436" s="223" t="s">
        <v>1009</v>
      </c>
      <c r="C436" s="241">
        <v>0</v>
      </c>
      <c r="D436" s="242"/>
      <c r="E436" s="190">
        <v>0</v>
      </c>
      <c r="F436" s="245"/>
      <c r="G436" s="244"/>
    </row>
    <row r="437" spans="1:7">
      <c r="A437" s="223">
        <v>2050702</v>
      </c>
      <c r="B437" s="223" t="s">
        <v>1010</v>
      </c>
      <c r="C437" s="241">
        <v>0</v>
      </c>
      <c r="D437" s="242"/>
      <c r="E437" s="190">
        <v>0</v>
      </c>
      <c r="F437" s="245"/>
      <c r="G437" s="244"/>
    </row>
    <row r="438" spans="1:7">
      <c r="A438" s="223">
        <v>2050799</v>
      </c>
      <c r="B438" s="223" t="s">
        <v>1011</v>
      </c>
      <c r="C438" s="241">
        <v>0</v>
      </c>
      <c r="D438" s="242"/>
      <c r="E438" s="190">
        <v>0</v>
      </c>
      <c r="F438" s="245"/>
      <c r="G438" s="244"/>
    </row>
    <row r="439" spans="1:7">
      <c r="A439" s="223">
        <v>20508</v>
      </c>
      <c r="B439" s="224" t="s">
        <v>1012</v>
      </c>
      <c r="C439" s="241">
        <v>3037.116906</v>
      </c>
      <c r="D439" s="242">
        <f>SUM(D440:D444)</f>
        <v>2234</v>
      </c>
      <c r="E439" s="190">
        <f>SUM(E440:E444)</f>
        <v>2220</v>
      </c>
      <c r="F439" s="245">
        <f>E439/D439</f>
        <v>0.99373321396598</v>
      </c>
      <c r="G439" s="244"/>
    </row>
    <row r="440" spans="1:7">
      <c r="A440" s="223">
        <v>2050801</v>
      </c>
      <c r="B440" s="223" t="s">
        <v>1013</v>
      </c>
      <c r="C440" s="241">
        <v>0</v>
      </c>
      <c r="D440" s="242"/>
      <c r="E440" s="190">
        <v>0</v>
      </c>
      <c r="F440" s="245"/>
      <c r="G440" s="244"/>
    </row>
    <row r="441" spans="1:7">
      <c r="A441" s="223">
        <v>2050802</v>
      </c>
      <c r="B441" s="223" t="s">
        <v>1014</v>
      </c>
      <c r="C441" s="241">
        <v>3037.116906</v>
      </c>
      <c r="D441" s="242">
        <v>2163</v>
      </c>
      <c r="E441" s="190">
        <v>2127</v>
      </c>
      <c r="F441" s="245">
        <f>E441/D441</f>
        <v>0.983356449375867</v>
      </c>
      <c r="G441" s="244"/>
    </row>
    <row r="442" spans="1:7">
      <c r="A442" s="223">
        <v>2050803</v>
      </c>
      <c r="B442" s="223" t="s">
        <v>1015</v>
      </c>
      <c r="C442" s="241">
        <v>0</v>
      </c>
      <c r="D442" s="242"/>
      <c r="E442" s="190">
        <v>0</v>
      </c>
      <c r="F442" s="245"/>
      <c r="G442" s="244"/>
    </row>
    <row r="443" spans="1:7">
      <c r="A443" s="223">
        <v>2050804</v>
      </c>
      <c r="B443" s="223" t="s">
        <v>1016</v>
      </c>
      <c r="C443" s="241">
        <v>0</v>
      </c>
      <c r="D443" s="242"/>
      <c r="E443" s="190">
        <v>0</v>
      </c>
      <c r="F443" s="245"/>
      <c r="G443" s="244"/>
    </row>
    <row r="444" spans="1:7">
      <c r="A444" s="223">
        <v>2050899</v>
      </c>
      <c r="B444" s="223" t="s">
        <v>1017</v>
      </c>
      <c r="C444" s="241">
        <v>0</v>
      </c>
      <c r="D444" s="242">
        <v>71</v>
      </c>
      <c r="E444" s="190">
        <v>93</v>
      </c>
      <c r="F444" s="245">
        <f>E444/D444</f>
        <v>1.30985915492958</v>
      </c>
      <c r="G444" s="244"/>
    </row>
    <row r="445" spans="1:7">
      <c r="A445" s="223">
        <v>20509</v>
      </c>
      <c r="B445" s="224" t="s">
        <v>1018</v>
      </c>
      <c r="C445" s="241">
        <v>10951.560302</v>
      </c>
      <c r="D445" s="242">
        <f>SUM(D446:D451)</f>
        <v>11027</v>
      </c>
      <c r="E445" s="190">
        <f>SUM(E446:E451)</f>
        <v>10714</v>
      </c>
      <c r="F445" s="245">
        <f>E445/D445</f>
        <v>0.971615126507663</v>
      </c>
      <c r="G445" s="244"/>
    </row>
    <row r="446" spans="1:7">
      <c r="A446" s="223">
        <v>2050901</v>
      </c>
      <c r="B446" s="223" t="s">
        <v>1019</v>
      </c>
      <c r="C446" s="241">
        <v>0</v>
      </c>
      <c r="D446" s="242"/>
      <c r="E446" s="190">
        <v>0</v>
      </c>
      <c r="F446" s="245"/>
      <c r="G446" s="244"/>
    </row>
    <row r="447" spans="1:7">
      <c r="A447" s="223">
        <v>2050902</v>
      </c>
      <c r="B447" s="223" t="s">
        <v>1020</v>
      </c>
      <c r="C447" s="241">
        <v>0</v>
      </c>
      <c r="D447" s="242"/>
      <c r="E447" s="190">
        <v>0</v>
      </c>
      <c r="F447" s="245"/>
      <c r="G447" s="244"/>
    </row>
    <row r="448" spans="1:7">
      <c r="A448" s="223">
        <v>2050903</v>
      </c>
      <c r="B448" s="223" t="s">
        <v>1021</v>
      </c>
      <c r="C448" s="241">
        <v>0</v>
      </c>
      <c r="D448" s="242"/>
      <c r="E448" s="190">
        <v>0</v>
      </c>
      <c r="F448" s="245"/>
      <c r="G448" s="244"/>
    </row>
    <row r="449" spans="1:7">
      <c r="A449" s="223">
        <v>2050904</v>
      </c>
      <c r="B449" s="223" t="s">
        <v>1022</v>
      </c>
      <c r="C449" s="241">
        <v>7604.9353</v>
      </c>
      <c r="D449" s="242">
        <v>7554</v>
      </c>
      <c r="E449" s="190">
        <v>7405</v>
      </c>
      <c r="F449" s="245">
        <f>E449/D449</f>
        <v>0.980275350807519</v>
      </c>
      <c r="G449" s="244"/>
    </row>
    <row r="450" spans="1:7">
      <c r="A450" s="223">
        <v>2050905</v>
      </c>
      <c r="B450" s="223" t="s">
        <v>1023</v>
      </c>
      <c r="C450" s="241">
        <v>289.45</v>
      </c>
      <c r="D450" s="242">
        <v>289</v>
      </c>
      <c r="E450" s="190">
        <v>286</v>
      </c>
      <c r="F450" s="245">
        <f>E450/D450</f>
        <v>0.98961937716263</v>
      </c>
      <c r="G450" s="244"/>
    </row>
    <row r="451" spans="1:7">
      <c r="A451" s="223">
        <v>2050999</v>
      </c>
      <c r="B451" s="223" t="s">
        <v>1024</v>
      </c>
      <c r="C451" s="241">
        <v>3057.175002</v>
      </c>
      <c r="D451" s="242">
        <v>3184</v>
      </c>
      <c r="E451" s="190">
        <v>3023</v>
      </c>
      <c r="F451" s="245">
        <f>E451/D451</f>
        <v>0.949434673366834</v>
      </c>
      <c r="G451" s="244"/>
    </row>
    <row r="452" spans="1:7">
      <c r="A452" s="223">
        <v>20599</v>
      </c>
      <c r="B452" s="224" t="s">
        <v>1025</v>
      </c>
      <c r="C452" s="241">
        <v>0</v>
      </c>
      <c r="D452" s="242">
        <f>SUM(D453)</f>
        <v>12</v>
      </c>
      <c r="E452" s="190">
        <f>E453</f>
        <v>2</v>
      </c>
      <c r="F452" s="245">
        <f>E452/D452</f>
        <v>0.166666666666667</v>
      </c>
      <c r="G452" s="244"/>
    </row>
    <row r="453" spans="1:7">
      <c r="A453" s="223">
        <v>2059999</v>
      </c>
      <c r="B453" s="223" t="s">
        <v>1026</v>
      </c>
      <c r="C453" s="241">
        <v>0</v>
      </c>
      <c r="D453" s="242">
        <v>12</v>
      </c>
      <c r="E453" s="190">
        <v>2</v>
      </c>
      <c r="F453" s="245">
        <f>E453/D453</f>
        <v>0.166666666666667</v>
      </c>
      <c r="G453" s="244"/>
    </row>
    <row r="454" ht="24" spans="1:7">
      <c r="A454" s="223">
        <v>206</v>
      </c>
      <c r="B454" s="224" t="s">
        <v>1027</v>
      </c>
      <c r="C454" s="241">
        <v>15655.621417</v>
      </c>
      <c r="D454" s="242">
        <f>SUM(D455,D460,D468,D474,D478,D483,D488,D495,D499,D503)</f>
        <v>1495</v>
      </c>
      <c r="E454" s="190">
        <f>SUM(E455,E460,E468,E474,E478,E483,E488,E495,E499,E503)</f>
        <v>-844</v>
      </c>
      <c r="F454" s="247" t="s">
        <v>20</v>
      </c>
      <c r="G454" s="248" t="s">
        <v>1028</v>
      </c>
    </row>
    <row r="455" spans="1:7">
      <c r="A455" s="223">
        <v>20601</v>
      </c>
      <c r="B455" s="224" t="s">
        <v>1029</v>
      </c>
      <c r="C455" s="241">
        <v>482.464105</v>
      </c>
      <c r="D455" s="242">
        <f>SUM(D456:D459)</f>
        <v>465</v>
      </c>
      <c r="E455" s="190">
        <f>SUM(E456:E459)</f>
        <v>457</v>
      </c>
      <c r="F455" s="245">
        <f>E455/D455</f>
        <v>0.982795698924731</v>
      </c>
      <c r="G455" s="244"/>
    </row>
    <row r="456" spans="1:7">
      <c r="A456" s="223">
        <v>2060101</v>
      </c>
      <c r="B456" s="223" t="s">
        <v>736</v>
      </c>
      <c r="C456" s="241">
        <v>397.994105</v>
      </c>
      <c r="D456" s="242">
        <v>373</v>
      </c>
      <c r="E456" s="190">
        <v>369</v>
      </c>
      <c r="F456" s="245">
        <f>E456/D456</f>
        <v>0.989276139410188</v>
      </c>
      <c r="G456" s="244"/>
    </row>
    <row r="457" spans="1:7">
      <c r="A457" s="223">
        <v>2060102</v>
      </c>
      <c r="B457" s="223" t="s">
        <v>737</v>
      </c>
      <c r="C457" s="241">
        <v>84.47</v>
      </c>
      <c r="D457" s="242">
        <v>92</v>
      </c>
      <c r="E457" s="190">
        <v>88</v>
      </c>
      <c r="F457" s="245">
        <f>E457/D457</f>
        <v>0.956521739130435</v>
      </c>
      <c r="G457" s="244"/>
    </row>
    <row r="458" spans="1:7">
      <c r="A458" s="223">
        <v>2060103</v>
      </c>
      <c r="B458" s="223" t="s">
        <v>738</v>
      </c>
      <c r="C458" s="241">
        <v>0</v>
      </c>
      <c r="D458" s="242"/>
      <c r="E458" s="190">
        <v>0</v>
      </c>
      <c r="F458" s="245"/>
      <c r="G458" s="244"/>
    </row>
    <row r="459" spans="1:7">
      <c r="A459" s="223">
        <v>2060199</v>
      </c>
      <c r="B459" s="223" t="s">
        <v>1030</v>
      </c>
      <c r="C459" s="241">
        <v>0</v>
      </c>
      <c r="D459" s="242"/>
      <c r="E459" s="190">
        <v>0</v>
      </c>
      <c r="F459" s="245"/>
      <c r="G459" s="244"/>
    </row>
    <row r="460" spans="1:7">
      <c r="A460" s="223">
        <v>20602</v>
      </c>
      <c r="B460" s="224" t="s">
        <v>1031</v>
      </c>
      <c r="C460" s="241">
        <v>50</v>
      </c>
      <c r="D460" s="242">
        <f>SUM(D462:D467)</f>
        <v>70</v>
      </c>
      <c r="E460" s="190">
        <f>SUM(E461:E467)</f>
        <v>10</v>
      </c>
      <c r="F460" s="245">
        <f>E460/D460</f>
        <v>0.142857142857143</v>
      </c>
      <c r="G460" s="244"/>
    </row>
    <row r="461" spans="1:7">
      <c r="A461" s="223">
        <v>2060201</v>
      </c>
      <c r="B461" s="223" t="s">
        <v>1032</v>
      </c>
      <c r="C461" s="241">
        <v>0</v>
      </c>
      <c r="D461" s="242"/>
      <c r="E461" s="190">
        <v>0</v>
      </c>
      <c r="F461" s="245"/>
      <c r="G461" s="244"/>
    </row>
    <row r="462" spans="1:7">
      <c r="A462" s="223">
        <v>2060203</v>
      </c>
      <c r="B462" s="223" t="s">
        <v>1033</v>
      </c>
      <c r="C462" s="241">
        <v>50</v>
      </c>
      <c r="D462" s="242">
        <v>60</v>
      </c>
      <c r="E462" s="190">
        <v>7</v>
      </c>
      <c r="F462" s="245">
        <f>E462/D462</f>
        <v>0.116666666666667</v>
      </c>
      <c r="G462" s="244"/>
    </row>
    <row r="463" spans="1:7">
      <c r="A463" s="223">
        <v>2060204</v>
      </c>
      <c r="B463" s="223" t="s">
        <v>1034</v>
      </c>
      <c r="C463" s="241">
        <v>0</v>
      </c>
      <c r="D463" s="242"/>
      <c r="E463" s="190">
        <v>0</v>
      </c>
      <c r="F463" s="245"/>
      <c r="G463" s="244"/>
    </row>
    <row r="464" spans="1:7">
      <c r="A464" s="223">
        <v>2060205</v>
      </c>
      <c r="B464" s="223" t="s">
        <v>1035</v>
      </c>
      <c r="C464" s="241">
        <v>0</v>
      </c>
      <c r="D464" s="242"/>
      <c r="E464" s="190">
        <v>0</v>
      </c>
      <c r="F464" s="245"/>
      <c r="G464" s="244"/>
    </row>
    <row r="465" spans="1:7">
      <c r="A465" s="223">
        <v>2060206</v>
      </c>
      <c r="B465" s="223" t="s">
        <v>1036</v>
      </c>
      <c r="C465" s="241">
        <v>0</v>
      </c>
      <c r="D465" s="242">
        <v>10</v>
      </c>
      <c r="E465" s="190">
        <v>3</v>
      </c>
      <c r="F465" s="245">
        <f>E465/D465</f>
        <v>0.3</v>
      </c>
      <c r="G465" s="244"/>
    </row>
    <row r="466" spans="1:7">
      <c r="A466" s="223">
        <v>2060207</v>
      </c>
      <c r="B466" s="223" t="s">
        <v>1037</v>
      </c>
      <c r="C466" s="241">
        <v>0</v>
      </c>
      <c r="D466" s="242"/>
      <c r="E466" s="190">
        <v>0</v>
      </c>
      <c r="F466" s="245"/>
      <c r="G466" s="244"/>
    </row>
    <row r="467" spans="1:7">
      <c r="A467" s="223">
        <v>2060299</v>
      </c>
      <c r="B467" s="223" t="s">
        <v>1038</v>
      </c>
      <c r="C467" s="241">
        <v>0</v>
      </c>
      <c r="D467" s="242"/>
      <c r="E467" s="190">
        <v>0</v>
      </c>
      <c r="F467" s="245"/>
      <c r="G467" s="244"/>
    </row>
    <row r="468" spans="1:7">
      <c r="A468" s="223">
        <v>20603</v>
      </c>
      <c r="B468" s="224" t="s">
        <v>1039</v>
      </c>
      <c r="C468" s="241">
        <v>0</v>
      </c>
      <c r="D468" s="242"/>
      <c r="E468" s="190">
        <f>SUM(E469:E473)</f>
        <v>0</v>
      </c>
      <c r="F468" s="245"/>
      <c r="G468" s="244"/>
    </row>
    <row r="469" spans="1:7">
      <c r="A469" s="223">
        <v>2060301</v>
      </c>
      <c r="B469" s="223" t="s">
        <v>1032</v>
      </c>
      <c r="C469" s="241">
        <v>0</v>
      </c>
      <c r="D469" s="242"/>
      <c r="E469" s="190">
        <v>0</v>
      </c>
      <c r="F469" s="245"/>
      <c r="G469" s="244"/>
    </row>
    <row r="470" spans="1:7">
      <c r="A470" s="223">
        <v>2060302</v>
      </c>
      <c r="B470" s="223" t="s">
        <v>1040</v>
      </c>
      <c r="C470" s="241">
        <v>0</v>
      </c>
      <c r="D470" s="242"/>
      <c r="E470" s="190">
        <v>0</v>
      </c>
      <c r="F470" s="245"/>
      <c r="G470" s="244"/>
    </row>
    <row r="471" spans="1:7">
      <c r="A471" s="223">
        <v>2060303</v>
      </c>
      <c r="B471" s="223" t="s">
        <v>1041</v>
      </c>
      <c r="C471" s="241">
        <v>0</v>
      </c>
      <c r="D471" s="242"/>
      <c r="E471" s="190">
        <v>0</v>
      </c>
      <c r="F471" s="245"/>
      <c r="G471" s="244"/>
    </row>
    <row r="472" spans="1:7">
      <c r="A472" s="223">
        <v>2060304</v>
      </c>
      <c r="B472" s="223" t="s">
        <v>1042</v>
      </c>
      <c r="C472" s="241">
        <v>0</v>
      </c>
      <c r="D472" s="242"/>
      <c r="E472" s="190">
        <v>0</v>
      </c>
      <c r="F472" s="245"/>
      <c r="G472" s="244"/>
    </row>
    <row r="473" spans="1:7">
      <c r="A473" s="223">
        <v>2060399</v>
      </c>
      <c r="B473" s="223" t="s">
        <v>1043</v>
      </c>
      <c r="C473" s="241">
        <v>0</v>
      </c>
      <c r="D473" s="242"/>
      <c r="E473" s="190">
        <v>0</v>
      </c>
      <c r="F473" s="245"/>
      <c r="G473" s="244"/>
    </row>
    <row r="474" spans="1:7">
      <c r="A474" s="223">
        <v>20604</v>
      </c>
      <c r="B474" s="224" t="s">
        <v>1044</v>
      </c>
      <c r="C474" s="241">
        <v>0</v>
      </c>
      <c r="D474" s="242"/>
      <c r="E474" s="190">
        <f>SUM(E475:E477)</f>
        <v>0</v>
      </c>
      <c r="F474" s="245"/>
      <c r="G474" s="244"/>
    </row>
    <row r="475" spans="1:7">
      <c r="A475" s="223">
        <v>2060401</v>
      </c>
      <c r="B475" s="223" t="s">
        <v>1032</v>
      </c>
      <c r="C475" s="241">
        <v>0</v>
      </c>
      <c r="D475" s="242"/>
      <c r="E475" s="190">
        <v>0</v>
      </c>
      <c r="F475" s="245"/>
      <c r="G475" s="244"/>
    </row>
    <row r="476" spans="1:7">
      <c r="A476" s="223">
        <v>2060404</v>
      </c>
      <c r="B476" s="223" t="s">
        <v>1045</v>
      </c>
      <c r="C476" s="241">
        <v>0</v>
      </c>
      <c r="D476" s="242"/>
      <c r="E476" s="190">
        <v>0</v>
      </c>
      <c r="F476" s="245"/>
      <c r="G476" s="244"/>
    </row>
    <row r="477" spans="1:7">
      <c r="A477" s="223">
        <v>2060499</v>
      </c>
      <c r="B477" s="223" t="s">
        <v>1046</v>
      </c>
      <c r="C477" s="241">
        <v>0</v>
      </c>
      <c r="D477" s="242"/>
      <c r="E477" s="190">
        <v>0</v>
      </c>
      <c r="F477" s="245"/>
      <c r="G477" s="244"/>
    </row>
    <row r="478" spans="1:7">
      <c r="A478" s="223">
        <v>20605</v>
      </c>
      <c r="B478" s="224" t="s">
        <v>1047</v>
      </c>
      <c r="C478" s="241">
        <v>1136.641312</v>
      </c>
      <c r="D478" s="242">
        <f>SUM(D479:D482)</f>
        <v>1096</v>
      </c>
      <c r="E478" s="190">
        <f>SUM(E479:E482)</f>
        <v>1065</v>
      </c>
      <c r="F478" s="245">
        <f>E478/D478</f>
        <v>0.971715328467153</v>
      </c>
      <c r="G478" s="244"/>
    </row>
    <row r="479" spans="1:7">
      <c r="A479" s="223">
        <v>2060501</v>
      </c>
      <c r="B479" s="223" t="s">
        <v>1032</v>
      </c>
      <c r="C479" s="241">
        <v>264.641312</v>
      </c>
      <c r="D479" s="242">
        <v>264</v>
      </c>
      <c r="E479" s="190">
        <v>233</v>
      </c>
      <c r="F479" s="245">
        <f>E479/D479</f>
        <v>0.882575757575758</v>
      </c>
      <c r="G479" s="244"/>
    </row>
    <row r="480" spans="1:7">
      <c r="A480" s="223">
        <v>2060502</v>
      </c>
      <c r="B480" s="223" t="s">
        <v>1048</v>
      </c>
      <c r="C480" s="241">
        <v>72</v>
      </c>
      <c r="D480" s="242">
        <v>36</v>
      </c>
      <c r="E480" s="190">
        <v>36</v>
      </c>
      <c r="F480" s="245">
        <f>E480/D480</f>
        <v>1</v>
      </c>
      <c r="G480" s="244"/>
    </row>
    <row r="481" spans="1:7">
      <c r="A481" s="223">
        <v>2060503</v>
      </c>
      <c r="B481" s="223" t="s">
        <v>1049</v>
      </c>
      <c r="C481" s="241">
        <v>0</v>
      </c>
      <c r="D481" s="242"/>
      <c r="E481" s="190">
        <v>0</v>
      </c>
      <c r="F481" s="245"/>
      <c r="G481" s="244"/>
    </row>
    <row r="482" spans="1:7">
      <c r="A482" s="223">
        <v>2060599</v>
      </c>
      <c r="B482" s="223" t="s">
        <v>1050</v>
      </c>
      <c r="C482" s="241">
        <v>800</v>
      </c>
      <c r="D482" s="242">
        <v>796</v>
      </c>
      <c r="E482" s="190">
        <v>796</v>
      </c>
      <c r="F482" s="245">
        <f>E482/D482</f>
        <v>1</v>
      </c>
      <c r="G482" s="244"/>
    </row>
    <row r="483" spans="1:7">
      <c r="A483" s="223">
        <v>20606</v>
      </c>
      <c r="B483" s="224" t="s">
        <v>1051</v>
      </c>
      <c r="C483" s="241">
        <v>0</v>
      </c>
      <c r="D483" s="242"/>
      <c r="E483" s="190">
        <f>SUM(E484:E487)</f>
        <v>0</v>
      </c>
      <c r="F483" s="245"/>
      <c r="G483" s="244"/>
    </row>
    <row r="484" spans="1:7">
      <c r="A484" s="223">
        <v>2060601</v>
      </c>
      <c r="B484" s="223" t="s">
        <v>1052</v>
      </c>
      <c r="C484" s="241">
        <v>0</v>
      </c>
      <c r="D484" s="242"/>
      <c r="E484" s="190">
        <v>0</v>
      </c>
      <c r="F484" s="245"/>
      <c r="G484" s="244"/>
    </row>
    <row r="485" spans="1:7">
      <c r="A485" s="223">
        <v>2060602</v>
      </c>
      <c r="B485" s="223" t="s">
        <v>1053</v>
      </c>
      <c r="C485" s="241">
        <v>0</v>
      </c>
      <c r="D485" s="242"/>
      <c r="E485" s="190">
        <v>0</v>
      </c>
      <c r="F485" s="245"/>
      <c r="G485" s="244"/>
    </row>
    <row r="486" spans="1:7">
      <c r="A486" s="223">
        <v>2060603</v>
      </c>
      <c r="B486" s="223" t="s">
        <v>1054</v>
      </c>
      <c r="C486" s="241">
        <v>0</v>
      </c>
      <c r="D486" s="242"/>
      <c r="E486" s="190">
        <v>0</v>
      </c>
      <c r="F486" s="245"/>
      <c r="G486" s="244"/>
    </row>
    <row r="487" spans="1:7">
      <c r="A487" s="223">
        <v>2060699</v>
      </c>
      <c r="B487" s="223" t="s">
        <v>1055</v>
      </c>
      <c r="C487" s="241">
        <v>0</v>
      </c>
      <c r="D487" s="242"/>
      <c r="E487" s="190">
        <v>0</v>
      </c>
      <c r="F487" s="245"/>
      <c r="G487" s="244"/>
    </row>
    <row r="488" spans="1:7">
      <c r="A488" s="223">
        <v>20607</v>
      </c>
      <c r="B488" s="224" t="s">
        <v>1056</v>
      </c>
      <c r="C488" s="241">
        <v>10</v>
      </c>
      <c r="D488" s="242">
        <f>SUM(D490)</f>
        <v>10</v>
      </c>
      <c r="E488" s="190">
        <f>SUM(E489:E494)</f>
        <v>10</v>
      </c>
      <c r="F488" s="245">
        <f>E488/D488</f>
        <v>1</v>
      </c>
      <c r="G488" s="244"/>
    </row>
    <row r="489" spans="1:7">
      <c r="A489" s="223">
        <v>2060701</v>
      </c>
      <c r="B489" s="223" t="s">
        <v>1032</v>
      </c>
      <c r="C489" s="241">
        <v>0</v>
      </c>
      <c r="D489" s="242"/>
      <c r="E489" s="190">
        <v>0</v>
      </c>
      <c r="F489" s="245"/>
      <c r="G489" s="244"/>
    </row>
    <row r="490" spans="1:7">
      <c r="A490" s="223">
        <v>2060702</v>
      </c>
      <c r="B490" s="223" t="s">
        <v>1057</v>
      </c>
      <c r="C490" s="241">
        <v>10</v>
      </c>
      <c r="D490" s="242">
        <v>10</v>
      </c>
      <c r="E490" s="190">
        <v>10</v>
      </c>
      <c r="F490" s="245">
        <f>E490/D490</f>
        <v>1</v>
      </c>
      <c r="G490" s="244"/>
    </row>
    <row r="491" spans="1:7">
      <c r="A491" s="223">
        <v>2060703</v>
      </c>
      <c r="B491" s="223" t="s">
        <v>1058</v>
      </c>
      <c r="C491" s="241">
        <v>0</v>
      </c>
      <c r="D491" s="242"/>
      <c r="E491" s="190">
        <v>0</v>
      </c>
      <c r="F491" s="245"/>
      <c r="G491" s="244"/>
    </row>
    <row r="492" spans="1:7">
      <c r="A492" s="223">
        <v>2060704</v>
      </c>
      <c r="B492" s="223" t="s">
        <v>1059</v>
      </c>
      <c r="C492" s="241">
        <v>0</v>
      </c>
      <c r="D492" s="242"/>
      <c r="E492" s="190">
        <v>0</v>
      </c>
      <c r="F492" s="245"/>
      <c r="G492" s="244"/>
    </row>
    <row r="493" spans="1:7">
      <c r="A493" s="223">
        <v>2060705</v>
      </c>
      <c r="B493" s="223" t="s">
        <v>1060</v>
      </c>
      <c r="C493" s="241">
        <v>0</v>
      </c>
      <c r="D493" s="242"/>
      <c r="E493" s="190">
        <v>0</v>
      </c>
      <c r="F493" s="245"/>
      <c r="G493" s="244"/>
    </row>
    <row r="494" spans="1:7">
      <c r="A494" s="223">
        <v>2060799</v>
      </c>
      <c r="B494" s="223" t="s">
        <v>1061</v>
      </c>
      <c r="C494" s="241">
        <v>0</v>
      </c>
      <c r="D494" s="242"/>
      <c r="E494" s="190">
        <v>0</v>
      </c>
      <c r="F494" s="245"/>
      <c r="G494" s="244"/>
    </row>
    <row r="495" spans="1:7">
      <c r="A495" s="223">
        <v>20608</v>
      </c>
      <c r="B495" s="224" t="s">
        <v>1062</v>
      </c>
      <c r="C495" s="241">
        <v>1958.516</v>
      </c>
      <c r="D495" s="242">
        <f>SUM(D498)</f>
        <v>1594</v>
      </c>
      <c r="E495" s="190">
        <f>SUM(E496:E498)</f>
        <v>1569</v>
      </c>
      <c r="F495" s="245">
        <f>E495/D495</f>
        <v>0.984316185696361</v>
      </c>
      <c r="G495" s="244"/>
    </row>
    <row r="496" spans="1:7">
      <c r="A496" s="223">
        <v>2060801</v>
      </c>
      <c r="B496" s="223" t="s">
        <v>1063</v>
      </c>
      <c r="C496" s="241">
        <v>0</v>
      </c>
      <c r="D496" s="242"/>
      <c r="E496" s="190">
        <v>0</v>
      </c>
      <c r="F496" s="245"/>
      <c r="G496" s="244"/>
    </row>
    <row r="497" spans="1:7">
      <c r="A497" s="223">
        <v>2060802</v>
      </c>
      <c r="B497" s="223" t="s">
        <v>1064</v>
      </c>
      <c r="C497" s="241">
        <v>0</v>
      </c>
      <c r="D497" s="242"/>
      <c r="E497" s="190">
        <v>0</v>
      </c>
      <c r="F497" s="245"/>
      <c r="G497" s="244"/>
    </row>
    <row r="498" spans="1:7">
      <c r="A498" s="223">
        <v>2060899</v>
      </c>
      <c r="B498" s="223" t="s">
        <v>1065</v>
      </c>
      <c r="C498" s="241">
        <v>1958.516</v>
      </c>
      <c r="D498" s="242">
        <v>1594</v>
      </c>
      <c r="E498" s="190">
        <v>1569</v>
      </c>
      <c r="F498" s="245">
        <f>E498/D498</f>
        <v>0.984316185696361</v>
      </c>
      <c r="G498" s="244"/>
    </row>
    <row r="499" spans="1:7">
      <c r="A499" s="223">
        <v>20609</v>
      </c>
      <c r="B499" s="224" t="s">
        <v>1066</v>
      </c>
      <c r="C499" s="241">
        <v>0</v>
      </c>
      <c r="D499" s="242"/>
      <c r="E499" s="190">
        <f>SUM(E500:E502)</f>
        <v>0</v>
      </c>
      <c r="F499" s="245"/>
      <c r="G499" s="244"/>
    </row>
    <row r="500" spans="1:7">
      <c r="A500" s="223">
        <v>2060901</v>
      </c>
      <c r="B500" s="223" t="s">
        <v>1067</v>
      </c>
      <c r="C500" s="241">
        <v>0</v>
      </c>
      <c r="D500" s="242"/>
      <c r="E500" s="190">
        <v>0</v>
      </c>
      <c r="F500" s="245"/>
      <c r="G500" s="244"/>
    </row>
    <row r="501" spans="1:7">
      <c r="A501" s="223">
        <v>2060902</v>
      </c>
      <c r="B501" s="223" t="s">
        <v>1068</v>
      </c>
      <c r="C501" s="241">
        <v>0</v>
      </c>
      <c r="D501" s="242"/>
      <c r="E501" s="190">
        <v>0</v>
      </c>
      <c r="F501" s="245"/>
      <c r="G501" s="244"/>
    </row>
    <row r="502" spans="1:7">
      <c r="A502" s="223">
        <v>2060999</v>
      </c>
      <c r="B502" s="223" t="s">
        <v>1069</v>
      </c>
      <c r="C502" s="241">
        <v>0</v>
      </c>
      <c r="D502" s="242"/>
      <c r="E502" s="190">
        <v>0</v>
      </c>
      <c r="F502" s="245"/>
      <c r="G502" s="244"/>
    </row>
    <row r="503" spans="1:7">
      <c r="A503" s="223">
        <v>20699</v>
      </c>
      <c r="B503" s="224" t="s">
        <v>1070</v>
      </c>
      <c r="C503" s="241">
        <v>12018</v>
      </c>
      <c r="D503" s="242">
        <f>SUM(D504:D507)</f>
        <v>-1740</v>
      </c>
      <c r="E503" s="190">
        <f>SUM(E504:E507)</f>
        <v>-3955</v>
      </c>
      <c r="F503" s="247" t="s">
        <v>20</v>
      </c>
      <c r="G503" s="244"/>
    </row>
    <row r="504" spans="1:7">
      <c r="A504" s="223">
        <v>2069901</v>
      </c>
      <c r="B504" s="223" t="s">
        <v>1071</v>
      </c>
      <c r="C504" s="241">
        <v>0</v>
      </c>
      <c r="D504" s="242"/>
      <c r="E504" s="190">
        <v>0</v>
      </c>
      <c r="F504" s="245"/>
      <c r="G504" s="244"/>
    </row>
    <row r="505" spans="1:7">
      <c r="A505" s="223">
        <v>2069902</v>
      </c>
      <c r="B505" s="223" t="s">
        <v>1072</v>
      </c>
      <c r="C505" s="241">
        <v>0</v>
      </c>
      <c r="D505" s="242"/>
      <c r="E505" s="190">
        <v>0</v>
      </c>
      <c r="F505" s="245"/>
      <c r="G505" s="244"/>
    </row>
    <row r="506" spans="1:7">
      <c r="A506" s="223">
        <v>2069903</v>
      </c>
      <c r="B506" s="223" t="s">
        <v>1073</v>
      </c>
      <c r="C506" s="241">
        <v>0</v>
      </c>
      <c r="D506" s="242"/>
      <c r="E506" s="190">
        <v>0</v>
      </c>
      <c r="F506" s="245"/>
      <c r="G506" s="244"/>
    </row>
    <row r="507" spans="1:7">
      <c r="A507" s="223">
        <v>2069999</v>
      </c>
      <c r="B507" s="223" t="s">
        <v>1074</v>
      </c>
      <c r="C507" s="241">
        <v>12018</v>
      </c>
      <c r="D507" s="242">
        <v>-1740</v>
      </c>
      <c r="E507" s="190">
        <v>-3955</v>
      </c>
      <c r="F507" s="247" t="s">
        <v>20</v>
      </c>
      <c r="G507" s="244"/>
    </row>
    <row r="508" spans="1:7">
      <c r="A508" s="223">
        <v>207</v>
      </c>
      <c r="B508" s="224" t="s">
        <v>1075</v>
      </c>
      <c r="C508" s="241">
        <v>18474.127382</v>
      </c>
      <c r="D508" s="242">
        <f>SUM(D509,D525,D533,D544,D553,D561)</f>
        <v>17619</v>
      </c>
      <c r="E508" s="190">
        <f>SUM(E509,E525,E533,E544,E553,E561)</f>
        <v>16047</v>
      </c>
      <c r="F508" s="245">
        <f>E508/D508</f>
        <v>0.910778137238209</v>
      </c>
      <c r="G508" s="244"/>
    </row>
    <row r="509" spans="1:7">
      <c r="A509" s="223">
        <v>20701</v>
      </c>
      <c r="B509" s="224" t="s">
        <v>1076</v>
      </c>
      <c r="C509" s="241">
        <v>10004.153543</v>
      </c>
      <c r="D509" s="242">
        <f>SUM(D510:D524)</f>
        <v>9080</v>
      </c>
      <c r="E509" s="190">
        <f>SUM(E510:E524)</f>
        <v>8398</v>
      </c>
      <c r="F509" s="245">
        <f>E509/D509</f>
        <v>0.92488986784141</v>
      </c>
      <c r="G509" s="244"/>
    </row>
    <row r="510" spans="1:7">
      <c r="A510" s="223">
        <v>2070101</v>
      </c>
      <c r="B510" s="223" t="s">
        <v>736</v>
      </c>
      <c r="C510" s="241">
        <v>504.205329</v>
      </c>
      <c r="D510" s="242">
        <v>538</v>
      </c>
      <c r="E510" s="190">
        <v>530</v>
      </c>
      <c r="F510" s="245">
        <f>E510/D510</f>
        <v>0.985130111524164</v>
      </c>
      <c r="G510" s="244"/>
    </row>
    <row r="511" spans="1:7">
      <c r="A511" s="223">
        <v>2070102</v>
      </c>
      <c r="B511" s="223" t="s">
        <v>737</v>
      </c>
      <c r="C511" s="241">
        <v>169</v>
      </c>
      <c r="D511" s="242">
        <v>171</v>
      </c>
      <c r="E511" s="190">
        <v>171</v>
      </c>
      <c r="F511" s="245">
        <f>E511/D511</f>
        <v>1</v>
      </c>
      <c r="G511" s="244"/>
    </row>
    <row r="512" spans="1:7">
      <c r="A512" s="223">
        <v>2070103</v>
      </c>
      <c r="B512" s="223" t="s">
        <v>738</v>
      </c>
      <c r="C512" s="241">
        <v>0</v>
      </c>
      <c r="D512" s="242"/>
      <c r="E512" s="190">
        <v>0</v>
      </c>
      <c r="F512" s="245"/>
      <c r="G512" s="244"/>
    </row>
    <row r="513" spans="1:7">
      <c r="A513" s="223">
        <v>2070104</v>
      </c>
      <c r="B513" s="223" t="s">
        <v>1077</v>
      </c>
      <c r="C513" s="241">
        <v>3585.044173</v>
      </c>
      <c r="D513" s="242">
        <v>2434</v>
      </c>
      <c r="E513" s="190">
        <v>2315</v>
      </c>
      <c r="F513" s="245">
        <f>E513/D513</f>
        <v>0.951109285127362</v>
      </c>
      <c r="G513" s="244"/>
    </row>
    <row r="514" spans="1:7">
      <c r="A514" s="223">
        <v>2070105</v>
      </c>
      <c r="B514" s="223" t="s">
        <v>1078</v>
      </c>
      <c r="C514" s="241">
        <v>25</v>
      </c>
      <c r="D514" s="242">
        <v>50</v>
      </c>
      <c r="E514" s="190">
        <v>24</v>
      </c>
      <c r="F514" s="245">
        <f>E514/D514</f>
        <v>0.48</v>
      </c>
      <c r="G514" s="244"/>
    </row>
    <row r="515" spans="1:7">
      <c r="A515" s="223">
        <v>2070106</v>
      </c>
      <c r="B515" s="223" t="s">
        <v>1079</v>
      </c>
      <c r="C515" s="241">
        <v>0</v>
      </c>
      <c r="D515" s="242"/>
      <c r="E515" s="190">
        <v>0</v>
      </c>
      <c r="F515" s="245"/>
      <c r="G515" s="244"/>
    </row>
    <row r="516" spans="1:7">
      <c r="A516" s="223">
        <v>2070107</v>
      </c>
      <c r="B516" s="223" t="s">
        <v>1080</v>
      </c>
      <c r="C516" s="241">
        <v>0</v>
      </c>
      <c r="D516" s="242"/>
      <c r="E516" s="190">
        <v>0</v>
      </c>
      <c r="F516" s="245"/>
      <c r="G516" s="244"/>
    </row>
    <row r="517" spans="1:7">
      <c r="A517" s="223">
        <v>2070108</v>
      </c>
      <c r="B517" s="223" t="s">
        <v>1081</v>
      </c>
      <c r="C517" s="241">
        <v>360</v>
      </c>
      <c r="D517" s="242">
        <v>360</v>
      </c>
      <c r="E517" s="190">
        <v>351</v>
      </c>
      <c r="F517" s="245">
        <f>E517/D517</f>
        <v>0.975</v>
      </c>
      <c r="G517" s="244"/>
    </row>
    <row r="518" spans="1:7">
      <c r="A518" s="223">
        <v>2070109</v>
      </c>
      <c r="B518" s="223" t="s">
        <v>1082</v>
      </c>
      <c r="C518" s="241">
        <v>3697.165941</v>
      </c>
      <c r="D518" s="242">
        <v>3279</v>
      </c>
      <c r="E518" s="190">
        <v>2835</v>
      </c>
      <c r="F518" s="245">
        <f>E518/D518</f>
        <v>0.864592863677951</v>
      </c>
      <c r="G518" s="244"/>
    </row>
    <row r="519" spans="1:7">
      <c r="A519" s="223">
        <v>2070110</v>
      </c>
      <c r="B519" s="223" t="s">
        <v>1083</v>
      </c>
      <c r="C519" s="241">
        <v>0</v>
      </c>
      <c r="D519" s="242"/>
      <c r="E519" s="190">
        <v>0</v>
      </c>
      <c r="F519" s="245"/>
      <c r="G519" s="244"/>
    </row>
    <row r="520" spans="1:7">
      <c r="A520" s="223">
        <v>2070111</v>
      </c>
      <c r="B520" s="223" t="s">
        <v>1084</v>
      </c>
      <c r="C520" s="241">
        <v>266</v>
      </c>
      <c r="D520" s="242">
        <v>268</v>
      </c>
      <c r="E520" s="190">
        <v>228</v>
      </c>
      <c r="F520" s="245">
        <f>E520/D520</f>
        <v>0.850746268656716</v>
      </c>
      <c r="G520" s="244"/>
    </row>
    <row r="521" spans="1:7">
      <c r="A521" s="223">
        <v>2070112</v>
      </c>
      <c r="B521" s="223" t="s">
        <v>1085</v>
      </c>
      <c r="C521" s="241">
        <v>93</v>
      </c>
      <c r="D521" s="242">
        <v>93</v>
      </c>
      <c r="E521" s="190">
        <v>73</v>
      </c>
      <c r="F521" s="245">
        <f>E521/D521</f>
        <v>0.78494623655914</v>
      </c>
      <c r="G521" s="244"/>
    </row>
    <row r="522" spans="1:7">
      <c r="A522" s="223">
        <v>2070113</v>
      </c>
      <c r="B522" s="223" t="s">
        <v>1086</v>
      </c>
      <c r="C522" s="241">
        <v>230</v>
      </c>
      <c r="D522" s="242">
        <v>319</v>
      </c>
      <c r="E522" s="190">
        <v>319</v>
      </c>
      <c r="F522" s="245">
        <f>E522/D522</f>
        <v>1</v>
      </c>
      <c r="G522" s="244"/>
    </row>
    <row r="523" spans="1:7">
      <c r="A523" s="223">
        <v>2070114</v>
      </c>
      <c r="B523" s="223" t="s">
        <v>1087</v>
      </c>
      <c r="C523" s="241">
        <v>0</v>
      </c>
      <c r="D523" s="242"/>
      <c r="E523" s="190">
        <v>0</v>
      </c>
      <c r="F523" s="245"/>
      <c r="G523" s="244"/>
    </row>
    <row r="524" spans="1:7">
      <c r="A524" s="223">
        <v>2070199</v>
      </c>
      <c r="B524" s="223" t="s">
        <v>1088</v>
      </c>
      <c r="C524" s="241">
        <v>1074.7381</v>
      </c>
      <c r="D524" s="242">
        <v>1568</v>
      </c>
      <c r="E524" s="190">
        <v>1552</v>
      </c>
      <c r="F524" s="245">
        <f>E524/D524</f>
        <v>0.989795918367347</v>
      </c>
      <c r="G524" s="244"/>
    </row>
    <row r="525" spans="1:7">
      <c r="A525" s="223">
        <v>20702</v>
      </c>
      <c r="B525" s="224" t="s">
        <v>1089</v>
      </c>
      <c r="C525" s="241">
        <v>911.658766</v>
      </c>
      <c r="D525" s="242">
        <f>SUM(D526:D532)</f>
        <v>1074</v>
      </c>
      <c r="E525" s="190">
        <f>SUM(E526:E532)</f>
        <v>1025</v>
      </c>
      <c r="F525" s="245">
        <f>E525/D525</f>
        <v>0.954376163873371</v>
      </c>
      <c r="G525" s="244"/>
    </row>
    <row r="526" spans="1:7">
      <c r="A526" s="223">
        <v>2070201</v>
      </c>
      <c r="B526" s="223" t="s">
        <v>736</v>
      </c>
      <c r="C526" s="241">
        <v>0</v>
      </c>
      <c r="D526" s="242"/>
      <c r="E526" s="190">
        <v>0</v>
      </c>
      <c r="F526" s="245"/>
      <c r="G526" s="244"/>
    </row>
    <row r="527" spans="1:7">
      <c r="A527" s="223">
        <v>2070202</v>
      </c>
      <c r="B527" s="223" t="s">
        <v>737</v>
      </c>
      <c r="C527" s="241">
        <v>0</v>
      </c>
      <c r="D527" s="242"/>
      <c r="E527" s="190">
        <v>0</v>
      </c>
      <c r="F527" s="245"/>
      <c r="G527" s="244"/>
    </row>
    <row r="528" spans="1:7">
      <c r="A528" s="223">
        <v>2070203</v>
      </c>
      <c r="B528" s="223" t="s">
        <v>738</v>
      </c>
      <c r="C528" s="241">
        <v>0</v>
      </c>
      <c r="D528" s="242"/>
      <c r="E528" s="190">
        <v>0</v>
      </c>
      <c r="F528" s="245"/>
      <c r="G528" s="244"/>
    </row>
    <row r="529" spans="1:7">
      <c r="A529" s="223">
        <v>2070204</v>
      </c>
      <c r="B529" s="223" t="s">
        <v>1090</v>
      </c>
      <c r="C529" s="241">
        <v>7</v>
      </c>
      <c r="D529" s="242">
        <v>41</v>
      </c>
      <c r="E529" s="190">
        <v>34</v>
      </c>
      <c r="F529" s="245">
        <f>E529/D529</f>
        <v>0.829268292682927</v>
      </c>
      <c r="G529" s="244"/>
    </row>
    <row r="530" spans="1:7">
      <c r="A530" s="223">
        <v>2070205</v>
      </c>
      <c r="B530" s="223" t="s">
        <v>1091</v>
      </c>
      <c r="C530" s="241">
        <v>864.658766</v>
      </c>
      <c r="D530" s="242">
        <v>993</v>
      </c>
      <c r="E530" s="190">
        <v>951</v>
      </c>
      <c r="F530" s="245">
        <f>E530/D530</f>
        <v>0.957703927492447</v>
      </c>
      <c r="G530" s="244"/>
    </row>
    <row r="531" spans="1:7">
      <c r="A531" s="223">
        <v>2070206</v>
      </c>
      <c r="B531" s="223" t="s">
        <v>1092</v>
      </c>
      <c r="C531" s="241">
        <v>0</v>
      </c>
      <c r="D531" s="242"/>
      <c r="E531" s="190">
        <v>0</v>
      </c>
      <c r="F531" s="245"/>
      <c r="G531" s="244"/>
    </row>
    <row r="532" spans="1:7">
      <c r="A532" s="223">
        <v>2070299</v>
      </c>
      <c r="B532" s="223" t="s">
        <v>1093</v>
      </c>
      <c r="C532" s="241">
        <v>40</v>
      </c>
      <c r="D532" s="242">
        <v>40</v>
      </c>
      <c r="E532" s="190">
        <v>40</v>
      </c>
      <c r="F532" s="245">
        <f>E532/D532</f>
        <v>1</v>
      </c>
      <c r="G532" s="244"/>
    </row>
    <row r="533" spans="1:7">
      <c r="A533" s="223">
        <v>20703</v>
      </c>
      <c r="B533" s="224" t="s">
        <v>1094</v>
      </c>
      <c r="C533" s="241">
        <v>6544.215073</v>
      </c>
      <c r="D533" s="242">
        <f>SUM(D534:D543)</f>
        <v>6226</v>
      </c>
      <c r="E533" s="190">
        <f>SUM(E534:E543)</f>
        <v>5552</v>
      </c>
      <c r="F533" s="245">
        <f>E533/D533</f>
        <v>0.891744298104722</v>
      </c>
      <c r="G533" s="244"/>
    </row>
    <row r="534" spans="1:7">
      <c r="A534" s="223">
        <v>2070301</v>
      </c>
      <c r="B534" s="223" t="s">
        <v>736</v>
      </c>
      <c r="C534" s="241">
        <v>0</v>
      </c>
      <c r="D534" s="242"/>
      <c r="E534" s="190">
        <v>0</v>
      </c>
      <c r="F534" s="245"/>
      <c r="G534" s="244"/>
    </row>
    <row r="535" spans="1:7">
      <c r="A535" s="223">
        <v>2070302</v>
      </c>
      <c r="B535" s="223" t="s">
        <v>737</v>
      </c>
      <c r="C535" s="241">
        <v>0</v>
      </c>
      <c r="D535" s="242"/>
      <c r="E535" s="190">
        <v>0</v>
      </c>
      <c r="F535" s="245"/>
      <c r="G535" s="244"/>
    </row>
    <row r="536" spans="1:7">
      <c r="A536" s="223">
        <v>2070303</v>
      </c>
      <c r="B536" s="223" t="s">
        <v>738</v>
      </c>
      <c r="C536" s="241">
        <v>0</v>
      </c>
      <c r="D536" s="242"/>
      <c r="E536" s="190">
        <v>0</v>
      </c>
      <c r="F536" s="245"/>
      <c r="G536" s="244"/>
    </row>
    <row r="537" spans="1:7">
      <c r="A537" s="223">
        <v>2070304</v>
      </c>
      <c r="B537" s="223" t="s">
        <v>1095</v>
      </c>
      <c r="C537" s="241">
        <v>0</v>
      </c>
      <c r="D537" s="242"/>
      <c r="E537" s="190">
        <v>0</v>
      </c>
      <c r="F537" s="245"/>
      <c r="G537" s="244"/>
    </row>
    <row r="538" spans="1:7">
      <c r="A538" s="223">
        <v>2070305</v>
      </c>
      <c r="B538" s="223" t="s">
        <v>1096</v>
      </c>
      <c r="C538" s="241">
        <v>410</v>
      </c>
      <c r="D538" s="242">
        <v>410</v>
      </c>
      <c r="E538" s="190">
        <v>93</v>
      </c>
      <c r="F538" s="245">
        <f>E538/D538</f>
        <v>0.226829268292683</v>
      </c>
      <c r="G538" s="244"/>
    </row>
    <row r="539" spans="1:7">
      <c r="A539" s="223">
        <v>2070306</v>
      </c>
      <c r="B539" s="223" t="s">
        <v>1097</v>
      </c>
      <c r="C539" s="241">
        <v>230</v>
      </c>
      <c r="D539" s="242">
        <v>230</v>
      </c>
      <c r="E539" s="190">
        <v>229</v>
      </c>
      <c r="F539" s="245">
        <f>E539/D539</f>
        <v>0.995652173913044</v>
      </c>
      <c r="G539" s="244"/>
    </row>
    <row r="540" spans="1:7">
      <c r="A540" s="223">
        <v>2070307</v>
      </c>
      <c r="B540" s="223" t="s">
        <v>1098</v>
      </c>
      <c r="C540" s="241">
        <v>4593.297429</v>
      </c>
      <c r="D540" s="242">
        <v>4246</v>
      </c>
      <c r="E540" s="190">
        <v>4153</v>
      </c>
      <c r="F540" s="245">
        <f>E540/D540</f>
        <v>0.978097032501178</v>
      </c>
      <c r="G540" s="244"/>
    </row>
    <row r="541" spans="1:7">
      <c r="A541" s="223">
        <v>2070308</v>
      </c>
      <c r="B541" s="223" t="s">
        <v>1099</v>
      </c>
      <c r="C541" s="241">
        <v>243.1485</v>
      </c>
      <c r="D541" s="242">
        <v>241</v>
      </c>
      <c r="E541" s="190">
        <v>187</v>
      </c>
      <c r="F541" s="245">
        <f>E541/D541</f>
        <v>0.775933609958506</v>
      </c>
      <c r="G541" s="244"/>
    </row>
    <row r="542" spans="1:7">
      <c r="A542" s="223">
        <v>2070309</v>
      </c>
      <c r="B542" s="223" t="s">
        <v>1100</v>
      </c>
      <c r="C542" s="241">
        <v>0</v>
      </c>
      <c r="D542" s="242"/>
      <c r="E542" s="190">
        <v>0</v>
      </c>
      <c r="F542" s="245"/>
      <c r="G542" s="244"/>
    </row>
    <row r="543" spans="1:7">
      <c r="A543" s="223">
        <v>2070399</v>
      </c>
      <c r="B543" s="223" t="s">
        <v>1101</v>
      </c>
      <c r="C543" s="241">
        <v>1067.769144</v>
      </c>
      <c r="D543" s="242">
        <v>1099</v>
      </c>
      <c r="E543" s="190">
        <v>890</v>
      </c>
      <c r="F543" s="245">
        <f>E543/D543</f>
        <v>0.8098271155596</v>
      </c>
      <c r="G543" s="244"/>
    </row>
    <row r="544" spans="1:7">
      <c r="A544" s="223">
        <v>20706</v>
      </c>
      <c r="B544" s="187" t="s">
        <v>1102</v>
      </c>
      <c r="C544" s="241">
        <v>75</v>
      </c>
      <c r="D544" s="242">
        <f>SUM(D552)</f>
        <v>75</v>
      </c>
      <c r="E544" s="190">
        <f>SUM(E545:E552)</f>
        <v>73</v>
      </c>
      <c r="F544" s="245">
        <f>E544/D544</f>
        <v>0.973333333333333</v>
      </c>
      <c r="G544" s="244"/>
    </row>
    <row r="545" spans="1:7">
      <c r="A545" s="223">
        <v>2070601</v>
      </c>
      <c r="B545" s="189" t="s">
        <v>736</v>
      </c>
      <c r="C545" s="241">
        <v>0</v>
      </c>
      <c r="D545" s="242"/>
      <c r="E545" s="190">
        <v>0</v>
      </c>
      <c r="F545" s="245"/>
      <c r="G545" s="244"/>
    </row>
    <row r="546" spans="1:7">
      <c r="A546" s="223">
        <v>2070602</v>
      </c>
      <c r="B546" s="189" t="s">
        <v>737</v>
      </c>
      <c r="C546" s="241">
        <v>0</v>
      </c>
      <c r="D546" s="242"/>
      <c r="E546" s="190">
        <v>0</v>
      </c>
      <c r="F546" s="245"/>
      <c r="G546" s="244"/>
    </row>
    <row r="547" spans="1:7">
      <c r="A547" s="223">
        <v>2070603</v>
      </c>
      <c r="B547" s="189" t="s">
        <v>738</v>
      </c>
      <c r="C547" s="241">
        <v>0</v>
      </c>
      <c r="D547" s="242"/>
      <c r="E547" s="190">
        <v>0</v>
      </c>
      <c r="F547" s="245"/>
      <c r="G547" s="244"/>
    </row>
    <row r="548" spans="1:7">
      <c r="A548" s="223">
        <v>2070604</v>
      </c>
      <c r="B548" s="189" t="s">
        <v>1103</v>
      </c>
      <c r="C548" s="241">
        <v>0</v>
      </c>
      <c r="D548" s="242"/>
      <c r="E548" s="190">
        <v>0</v>
      </c>
      <c r="F548" s="245"/>
      <c r="G548" s="244"/>
    </row>
    <row r="549" spans="1:7">
      <c r="A549" s="223">
        <v>2070605</v>
      </c>
      <c r="B549" s="189" t="s">
        <v>1104</v>
      </c>
      <c r="C549" s="241">
        <v>0</v>
      </c>
      <c r="D549" s="242"/>
      <c r="E549" s="190">
        <v>0</v>
      </c>
      <c r="F549" s="245"/>
      <c r="G549" s="244"/>
    </row>
    <row r="550" spans="1:7">
      <c r="A550" s="223">
        <v>2070606</v>
      </c>
      <c r="B550" s="189" t="s">
        <v>1105</v>
      </c>
      <c r="C550" s="241">
        <v>0</v>
      </c>
      <c r="D550" s="242"/>
      <c r="E550" s="190">
        <v>0</v>
      </c>
      <c r="F550" s="245"/>
      <c r="G550" s="244"/>
    </row>
    <row r="551" spans="1:7">
      <c r="A551" s="223">
        <v>2070607</v>
      </c>
      <c r="B551" s="189" t="s">
        <v>1106</v>
      </c>
      <c r="C551" s="241">
        <v>0</v>
      </c>
      <c r="D551" s="242"/>
      <c r="E551" s="190">
        <v>0</v>
      </c>
      <c r="F551" s="245"/>
      <c r="G551" s="244"/>
    </row>
    <row r="552" spans="1:7">
      <c r="A552" s="223">
        <v>2070699</v>
      </c>
      <c r="B552" s="189" t="s">
        <v>1107</v>
      </c>
      <c r="C552" s="241">
        <v>75</v>
      </c>
      <c r="D552" s="242">
        <v>75</v>
      </c>
      <c r="E552" s="190">
        <v>73</v>
      </c>
      <c r="F552" s="245">
        <f>E552/D552</f>
        <v>0.973333333333333</v>
      </c>
      <c r="G552" s="244"/>
    </row>
    <row r="553" spans="1:7">
      <c r="A553" s="223">
        <v>20708</v>
      </c>
      <c r="B553" s="187" t="s">
        <v>1108</v>
      </c>
      <c r="C553" s="241">
        <v>0</v>
      </c>
      <c r="D553" s="242">
        <f>SUM(D556)</f>
        <v>5</v>
      </c>
      <c r="E553" s="190">
        <f>SUM(E554:E560)</f>
        <v>5</v>
      </c>
      <c r="F553" s="245">
        <f>E553/D553</f>
        <v>1</v>
      </c>
      <c r="G553" s="244"/>
    </row>
    <row r="554" spans="1:7">
      <c r="A554" s="223">
        <v>2070801</v>
      </c>
      <c r="B554" s="189" t="s">
        <v>736</v>
      </c>
      <c r="C554" s="241">
        <v>0</v>
      </c>
      <c r="D554" s="242"/>
      <c r="E554" s="190">
        <v>0</v>
      </c>
      <c r="F554" s="245"/>
      <c r="G554" s="244"/>
    </row>
    <row r="555" spans="1:7">
      <c r="A555" s="223">
        <v>2070802</v>
      </c>
      <c r="B555" s="189" t="s">
        <v>737</v>
      </c>
      <c r="C555" s="241">
        <v>0</v>
      </c>
      <c r="D555" s="242"/>
      <c r="E555" s="190">
        <v>0</v>
      </c>
      <c r="F555" s="245"/>
      <c r="G555" s="244"/>
    </row>
    <row r="556" spans="1:7">
      <c r="A556" s="223">
        <v>2070803</v>
      </c>
      <c r="B556" s="189" t="s">
        <v>738</v>
      </c>
      <c r="C556" s="241">
        <v>0</v>
      </c>
      <c r="D556" s="242">
        <v>5</v>
      </c>
      <c r="E556" s="190">
        <v>5</v>
      </c>
      <c r="F556" s="245">
        <f>E556/D556</f>
        <v>1</v>
      </c>
      <c r="G556" s="244"/>
    </row>
    <row r="557" spans="1:7">
      <c r="A557" s="223">
        <v>2070804</v>
      </c>
      <c r="B557" s="189" t="s">
        <v>1109</v>
      </c>
      <c r="C557" s="241">
        <v>0</v>
      </c>
      <c r="D557" s="242"/>
      <c r="E557" s="190">
        <v>0</v>
      </c>
      <c r="F557" s="245"/>
      <c r="G557" s="244"/>
    </row>
    <row r="558" spans="1:7">
      <c r="A558" s="223">
        <v>2070805</v>
      </c>
      <c r="B558" s="189" t="s">
        <v>1110</v>
      </c>
      <c r="C558" s="241">
        <v>0</v>
      </c>
      <c r="D558" s="242"/>
      <c r="E558" s="190">
        <v>0</v>
      </c>
      <c r="F558" s="245"/>
      <c r="G558" s="244"/>
    </row>
    <row r="559" spans="1:7">
      <c r="A559" s="223">
        <v>2070806</v>
      </c>
      <c r="B559" s="189" t="s">
        <v>1111</v>
      </c>
      <c r="C559" s="241">
        <v>0</v>
      </c>
      <c r="D559" s="242"/>
      <c r="E559" s="190">
        <v>0</v>
      </c>
      <c r="F559" s="245"/>
      <c r="G559" s="244"/>
    </row>
    <row r="560" spans="1:7">
      <c r="A560" s="223">
        <v>2070899</v>
      </c>
      <c r="B560" s="189" t="s">
        <v>1112</v>
      </c>
      <c r="C560" s="241">
        <v>0</v>
      </c>
      <c r="D560" s="242"/>
      <c r="E560" s="190">
        <v>0</v>
      </c>
      <c r="F560" s="245"/>
      <c r="G560" s="244"/>
    </row>
    <row r="561" spans="1:7">
      <c r="A561" s="223">
        <v>20799</v>
      </c>
      <c r="B561" s="224" t="s">
        <v>1113</v>
      </c>
      <c r="C561" s="241">
        <v>939.1</v>
      </c>
      <c r="D561" s="242">
        <f>SUM(D562:D564)</f>
        <v>1159</v>
      </c>
      <c r="E561" s="190">
        <f>SUM(E562:E564)</f>
        <v>994</v>
      </c>
      <c r="F561" s="245">
        <f>E561/D561</f>
        <v>0.857635893011217</v>
      </c>
      <c r="G561" s="244"/>
    </row>
    <row r="562" spans="1:7">
      <c r="A562" s="223">
        <v>2079902</v>
      </c>
      <c r="B562" s="223" t="s">
        <v>1114</v>
      </c>
      <c r="C562" s="241">
        <v>0</v>
      </c>
      <c r="D562" s="242">
        <v>60</v>
      </c>
      <c r="E562" s="190">
        <v>60</v>
      </c>
      <c r="F562" s="245">
        <f>E562/D562</f>
        <v>1</v>
      </c>
      <c r="G562" s="244"/>
    </row>
    <row r="563" spans="1:7">
      <c r="A563" s="223">
        <v>2079903</v>
      </c>
      <c r="B563" s="223" t="s">
        <v>1115</v>
      </c>
      <c r="C563" s="241">
        <v>0</v>
      </c>
      <c r="D563" s="242"/>
      <c r="E563" s="190">
        <v>0</v>
      </c>
      <c r="F563" s="245"/>
      <c r="G563" s="244"/>
    </row>
    <row r="564" spans="1:7">
      <c r="A564" s="223">
        <v>2079999</v>
      </c>
      <c r="B564" s="223" t="s">
        <v>1116</v>
      </c>
      <c r="C564" s="241">
        <v>939.1</v>
      </c>
      <c r="D564" s="242">
        <v>1099</v>
      </c>
      <c r="E564" s="190">
        <v>934</v>
      </c>
      <c r="F564" s="245">
        <f>E564/D564</f>
        <v>0.849863512283894</v>
      </c>
      <c r="G564" s="244"/>
    </row>
    <row r="565" ht="48" spans="1:7">
      <c r="A565" s="223">
        <v>208</v>
      </c>
      <c r="B565" s="224" t="s">
        <v>1117</v>
      </c>
      <c r="C565" s="241">
        <v>55407.670975</v>
      </c>
      <c r="D565" s="242">
        <f>SUM(D566,D580,D588,D590,D598,D602,D612,D620,D627,D635,D644,D649,D652,D655,D658,D661,D664,D668,D673,D681,D684)</f>
        <v>62633</v>
      </c>
      <c r="E565" s="190">
        <f>SUM(E566,E580,E588,E590,E598,E602,E612,E620,E627,E635,E644,E649,E652,E655,E658,E661,E664,E668,E673,E681,E684)</f>
        <v>25836</v>
      </c>
      <c r="F565" s="245">
        <f>E565/D565</f>
        <v>0.412498203822266</v>
      </c>
      <c r="G565" s="248" t="s">
        <v>1118</v>
      </c>
    </row>
    <row r="566" spans="1:7">
      <c r="A566" s="223">
        <v>20801</v>
      </c>
      <c r="B566" s="224" t="s">
        <v>1119</v>
      </c>
      <c r="C566" s="241">
        <v>12920.077072</v>
      </c>
      <c r="D566" s="242">
        <f>SUM(D567:D579)</f>
        <v>16783</v>
      </c>
      <c r="E566" s="190">
        <f>SUM(E567:E579)</f>
        <v>11901</v>
      </c>
      <c r="F566" s="245">
        <f>E566/D566</f>
        <v>0.709110409342787</v>
      </c>
      <c r="G566" s="244"/>
    </row>
    <row r="567" spans="1:7">
      <c r="A567" s="223">
        <v>2080101</v>
      </c>
      <c r="B567" s="223" t="s">
        <v>736</v>
      </c>
      <c r="C567" s="241">
        <v>1262.354221</v>
      </c>
      <c r="D567" s="242">
        <v>997</v>
      </c>
      <c r="E567" s="190">
        <v>997</v>
      </c>
      <c r="F567" s="245">
        <f>E567/D567</f>
        <v>1</v>
      </c>
      <c r="G567" s="244"/>
    </row>
    <row r="568" spans="1:7">
      <c r="A568" s="223">
        <v>2080102</v>
      </c>
      <c r="B568" s="223" t="s">
        <v>737</v>
      </c>
      <c r="C568" s="241">
        <v>347</v>
      </c>
      <c r="D568" s="242">
        <v>347</v>
      </c>
      <c r="E568" s="190">
        <v>348</v>
      </c>
      <c r="F568" s="245">
        <f>E568/D568</f>
        <v>1.0028818443804</v>
      </c>
      <c r="G568" s="244"/>
    </row>
    <row r="569" spans="1:7">
      <c r="A569" s="223">
        <v>2080103</v>
      </c>
      <c r="B569" s="223" t="s">
        <v>738</v>
      </c>
      <c r="C569" s="241">
        <v>0</v>
      </c>
      <c r="D569" s="242"/>
      <c r="E569" s="190">
        <v>0</v>
      </c>
      <c r="F569" s="245"/>
      <c r="G569" s="244"/>
    </row>
    <row r="570" spans="1:7">
      <c r="A570" s="223">
        <v>2080104</v>
      </c>
      <c r="B570" s="223" t="s">
        <v>1120</v>
      </c>
      <c r="C570" s="241">
        <v>57</v>
      </c>
      <c r="D570" s="242">
        <v>46</v>
      </c>
      <c r="E570" s="190">
        <v>46</v>
      </c>
      <c r="F570" s="245">
        <f>E570/D570</f>
        <v>1</v>
      </c>
      <c r="G570" s="244"/>
    </row>
    <row r="571" spans="1:7">
      <c r="A571" s="223">
        <v>2080105</v>
      </c>
      <c r="B571" s="223" t="s">
        <v>1121</v>
      </c>
      <c r="C571" s="241">
        <v>0</v>
      </c>
      <c r="D571" s="242"/>
      <c r="E571" s="190">
        <v>0</v>
      </c>
      <c r="F571" s="245"/>
      <c r="G571" s="244"/>
    </row>
    <row r="572" spans="1:7">
      <c r="A572" s="223">
        <v>2080106</v>
      </c>
      <c r="B572" s="223" t="s">
        <v>1122</v>
      </c>
      <c r="C572" s="241">
        <v>0</v>
      </c>
      <c r="D572" s="242"/>
      <c r="E572" s="190">
        <v>0</v>
      </c>
      <c r="F572" s="245"/>
      <c r="G572" s="244"/>
    </row>
    <row r="573" spans="1:7">
      <c r="A573" s="223">
        <v>2080107</v>
      </c>
      <c r="B573" s="223" t="s">
        <v>1123</v>
      </c>
      <c r="C573" s="241">
        <v>0</v>
      </c>
      <c r="D573" s="242"/>
      <c r="E573" s="190">
        <v>0</v>
      </c>
      <c r="F573" s="245"/>
      <c r="G573" s="244"/>
    </row>
    <row r="574" spans="1:7">
      <c r="A574" s="223">
        <v>2080108</v>
      </c>
      <c r="B574" s="223" t="s">
        <v>777</v>
      </c>
      <c r="C574" s="241">
        <v>0</v>
      </c>
      <c r="D574" s="242"/>
      <c r="E574" s="190">
        <v>0</v>
      </c>
      <c r="F574" s="245"/>
      <c r="G574" s="244"/>
    </row>
    <row r="575" spans="1:7">
      <c r="A575" s="223">
        <v>2080109</v>
      </c>
      <c r="B575" s="223" t="s">
        <v>1124</v>
      </c>
      <c r="C575" s="241">
        <v>0</v>
      </c>
      <c r="D575" s="242"/>
      <c r="E575" s="190">
        <v>0</v>
      </c>
      <c r="F575" s="245"/>
      <c r="G575" s="244"/>
    </row>
    <row r="576" spans="1:7">
      <c r="A576" s="223">
        <v>2080110</v>
      </c>
      <c r="B576" s="223" t="s">
        <v>1125</v>
      </c>
      <c r="C576" s="241">
        <v>452.32</v>
      </c>
      <c r="D576" s="242">
        <v>435</v>
      </c>
      <c r="E576" s="190">
        <v>435</v>
      </c>
      <c r="F576" s="245">
        <f>E576/D576</f>
        <v>1</v>
      </c>
      <c r="G576" s="244"/>
    </row>
    <row r="577" spans="1:7">
      <c r="A577" s="223">
        <v>2080111</v>
      </c>
      <c r="B577" s="223" t="s">
        <v>1126</v>
      </c>
      <c r="C577" s="241">
        <v>0</v>
      </c>
      <c r="D577" s="242"/>
      <c r="E577" s="190">
        <v>0</v>
      </c>
      <c r="F577" s="245"/>
      <c r="G577" s="244"/>
    </row>
    <row r="578" spans="1:7">
      <c r="A578" s="223">
        <v>2080112</v>
      </c>
      <c r="B578" s="223" t="s">
        <v>1127</v>
      </c>
      <c r="C578" s="241">
        <v>0</v>
      </c>
      <c r="D578" s="242"/>
      <c r="E578" s="190">
        <v>0</v>
      </c>
      <c r="F578" s="245"/>
      <c r="G578" s="244"/>
    </row>
    <row r="579" spans="1:7">
      <c r="A579" s="223">
        <v>2080199</v>
      </c>
      <c r="B579" s="223" t="s">
        <v>1128</v>
      </c>
      <c r="C579" s="241">
        <v>10801.402851</v>
      </c>
      <c r="D579" s="242">
        <v>14958</v>
      </c>
      <c r="E579" s="190">
        <v>10075</v>
      </c>
      <c r="F579" s="245">
        <f>E579/D579</f>
        <v>0.673552613985827</v>
      </c>
      <c r="G579" s="244"/>
    </row>
    <row r="580" spans="1:7">
      <c r="A580" s="223">
        <v>20802</v>
      </c>
      <c r="B580" s="224" t="s">
        <v>1129</v>
      </c>
      <c r="C580" s="241">
        <v>6094.471478</v>
      </c>
      <c r="D580" s="242">
        <f>SUM(D581:D587)</f>
        <v>5604</v>
      </c>
      <c r="E580" s="190">
        <f>SUM(E581:E587)</f>
        <v>5586</v>
      </c>
      <c r="F580" s="245">
        <f>E580/D580</f>
        <v>0.99678800856531</v>
      </c>
      <c r="G580" s="244"/>
    </row>
    <row r="581" spans="1:7">
      <c r="A581" s="223">
        <v>2080201</v>
      </c>
      <c r="B581" s="223" t="s">
        <v>736</v>
      </c>
      <c r="C581" s="241">
        <v>536.392353</v>
      </c>
      <c r="D581" s="242">
        <v>529</v>
      </c>
      <c r="E581" s="190">
        <v>525</v>
      </c>
      <c r="F581" s="245">
        <f>E581/D581</f>
        <v>0.992438563327032</v>
      </c>
      <c r="G581" s="244"/>
    </row>
    <row r="582" spans="1:7">
      <c r="A582" s="223">
        <v>2080202</v>
      </c>
      <c r="B582" s="223" t="s">
        <v>737</v>
      </c>
      <c r="C582" s="241">
        <v>224</v>
      </c>
      <c r="D582" s="242">
        <v>227</v>
      </c>
      <c r="E582" s="190">
        <v>221</v>
      </c>
      <c r="F582" s="245">
        <f>E582/D582</f>
        <v>0.973568281938326</v>
      </c>
      <c r="G582" s="244"/>
    </row>
    <row r="583" spans="1:7">
      <c r="A583" s="223">
        <v>2080203</v>
      </c>
      <c r="B583" s="223" t="s">
        <v>738</v>
      </c>
      <c r="C583" s="241">
        <v>0</v>
      </c>
      <c r="D583" s="242"/>
      <c r="E583" s="190">
        <v>0</v>
      </c>
      <c r="F583" s="245"/>
      <c r="G583" s="244"/>
    </row>
    <row r="584" spans="1:7">
      <c r="A584" s="223">
        <v>2080206</v>
      </c>
      <c r="B584" s="223" t="s">
        <v>1130</v>
      </c>
      <c r="C584" s="241">
        <v>580</v>
      </c>
      <c r="D584" s="242">
        <v>528</v>
      </c>
      <c r="E584" s="190">
        <v>528</v>
      </c>
      <c r="F584" s="245">
        <f>E584/D584</f>
        <v>1</v>
      </c>
      <c r="G584" s="244"/>
    </row>
    <row r="585" spans="1:7">
      <c r="A585" s="223">
        <v>2080207</v>
      </c>
      <c r="B585" s="223" t="s">
        <v>1131</v>
      </c>
      <c r="C585" s="241">
        <v>7</v>
      </c>
      <c r="D585" s="242">
        <v>7</v>
      </c>
      <c r="E585" s="190">
        <v>7</v>
      </c>
      <c r="F585" s="245">
        <f>E585/D585</f>
        <v>1</v>
      </c>
      <c r="G585" s="244"/>
    </row>
    <row r="586" spans="1:7">
      <c r="A586" s="223">
        <v>2080208</v>
      </c>
      <c r="B586" s="223" t="s">
        <v>1132</v>
      </c>
      <c r="C586" s="241">
        <v>708.6</v>
      </c>
      <c r="D586" s="242">
        <v>708</v>
      </c>
      <c r="E586" s="190">
        <v>708</v>
      </c>
      <c r="F586" s="245">
        <f>E586/D586</f>
        <v>1</v>
      </c>
      <c r="G586" s="244"/>
    </row>
    <row r="587" spans="1:7">
      <c r="A587" s="223">
        <v>2080299</v>
      </c>
      <c r="B587" s="223" t="s">
        <v>1133</v>
      </c>
      <c r="C587" s="241">
        <v>4038.479125</v>
      </c>
      <c r="D587" s="242">
        <v>3605</v>
      </c>
      <c r="E587" s="190">
        <v>3597</v>
      </c>
      <c r="F587" s="245">
        <f>E587/D587</f>
        <v>0.997780859916782</v>
      </c>
      <c r="G587" s="244"/>
    </row>
    <row r="588" spans="1:7">
      <c r="A588" s="223">
        <v>20804</v>
      </c>
      <c r="B588" s="224" t="s">
        <v>1134</v>
      </c>
      <c r="C588" s="241">
        <v>0</v>
      </c>
      <c r="D588" s="242"/>
      <c r="E588" s="190">
        <f>E589</f>
        <v>0</v>
      </c>
      <c r="F588" s="245"/>
      <c r="G588" s="244"/>
    </row>
    <row r="589" spans="1:7">
      <c r="A589" s="223">
        <v>2080402</v>
      </c>
      <c r="B589" s="223" t="s">
        <v>1135</v>
      </c>
      <c r="C589" s="241">
        <v>0</v>
      </c>
      <c r="D589" s="242"/>
      <c r="E589" s="190">
        <v>0</v>
      </c>
      <c r="F589" s="245"/>
      <c r="G589" s="244"/>
    </row>
    <row r="590" spans="1:7">
      <c r="A590" s="223">
        <v>20805</v>
      </c>
      <c r="B590" s="224" t="s">
        <v>1136</v>
      </c>
      <c r="C590" s="241">
        <v>29656.258996</v>
      </c>
      <c r="D590" s="242">
        <f>SUM(D591:D597)</f>
        <v>33037</v>
      </c>
      <c r="E590" s="190">
        <f>SUM(E591:E597)</f>
        <v>1309</v>
      </c>
      <c r="F590" s="245">
        <f>E590/D590</f>
        <v>0.0396222417289705</v>
      </c>
      <c r="G590" s="244"/>
    </row>
    <row r="591" spans="1:7">
      <c r="A591" s="223">
        <v>2080501</v>
      </c>
      <c r="B591" s="223" t="s">
        <v>1137</v>
      </c>
      <c r="C591" s="241">
        <v>7282.777855</v>
      </c>
      <c r="D591" s="242">
        <v>6929</v>
      </c>
      <c r="E591" s="190">
        <v>6800</v>
      </c>
      <c r="F591" s="245">
        <f>E591/D591</f>
        <v>0.981382594891038</v>
      </c>
      <c r="G591" s="244"/>
    </row>
    <row r="592" spans="1:7">
      <c r="A592" s="223">
        <v>2080502</v>
      </c>
      <c r="B592" s="223" t="s">
        <v>1138</v>
      </c>
      <c r="C592" s="241">
        <v>8812.103451</v>
      </c>
      <c r="D592" s="242">
        <v>9801</v>
      </c>
      <c r="E592" s="190">
        <v>9605</v>
      </c>
      <c r="F592" s="245">
        <f>E592/D592</f>
        <v>0.980002040608101</v>
      </c>
      <c r="G592" s="244"/>
    </row>
    <row r="593" spans="1:7">
      <c r="A593" s="223">
        <v>2080503</v>
      </c>
      <c r="B593" s="223" t="s">
        <v>1139</v>
      </c>
      <c r="C593" s="241">
        <v>0</v>
      </c>
      <c r="D593" s="242"/>
      <c r="E593" s="190">
        <v>0</v>
      </c>
      <c r="F593" s="245"/>
      <c r="G593" s="244"/>
    </row>
    <row r="594" spans="1:7">
      <c r="A594" s="223">
        <v>2080505</v>
      </c>
      <c r="B594" s="223" t="s">
        <v>1140</v>
      </c>
      <c r="C594" s="241">
        <v>9051.373103</v>
      </c>
      <c r="D594" s="242">
        <v>10884</v>
      </c>
      <c r="E594" s="190">
        <v>10794</v>
      </c>
      <c r="F594" s="245">
        <f>E594/D594</f>
        <v>0.991730981256891</v>
      </c>
      <c r="G594" s="244"/>
    </row>
    <row r="595" spans="1:7">
      <c r="A595" s="223">
        <v>2080506</v>
      </c>
      <c r="B595" s="223" t="s">
        <v>1141</v>
      </c>
      <c r="C595" s="241">
        <v>4510.004587</v>
      </c>
      <c r="D595" s="242">
        <v>5423</v>
      </c>
      <c r="E595" s="190">
        <v>5357</v>
      </c>
      <c r="F595" s="245">
        <f>E595/D595</f>
        <v>0.987829614604463</v>
      </c>
      <c r="G595" s="244"/>
    </row>
    <row r="596" spans="1:7">
      <c r="A596" s="223">
        <v>2080507</v>
      </c>
      <c r="B596" s="223" t="s">
        <v>1142</v>
      </c>
      <c r="C596" s="241">
        <v>0</v>
      </c>
      <c r="D596" s="242"/>
      <c r="E596" s="190">
        <v>0</v>
      </c>
      <c r="F596" s="245"/>
      <c r="G596" s="244"/>
    </row>
    <row r="597" spans="1:7">
      <c r="A597" s="223">
        <v>2080599</v>
      </c>
      <c r="B597" s="223" t="s">
        <v>1143</v>
      </c>
      <c r="C597" s="241">
        <v>0</v>
      </c>
      <c r="D597" s="242"/>
      <c r="E597" s="190">
        <v>-31247</v>
      </c>
      <c r="F597" s="245"/>
      <c r="G597" s="244"/>
    </row>
    <row r="598" spans="1:7">
      <c r="A598" s="223">
        <v>20806</v>
      </c>
      <c r="B598" s="224" t="s">
        <v>1144</v>
      </c>
      <c r="C598" s="241">
        <v>0</v>
      </c>
      <c r="D598" s="242">
        <f>SUM(D601)</f>
        <v>95</v>
      </c>
      <c r="E598" s="190">
        <f>SUM(E599:E601)</f>
        <v>95</v>
      </c>
      <c r="F598" s="245">
        <f>E598/D598</f>
        <v>1</v>
      </c>
      <c r="G598" s="244"/>
    </row>
    <row r="599" spans="1:7">
      <c r="A599" s="223">
        <v>2080601</v>
      </c>
      <c r="B599" s="223" t="s">
        <v>1145</v>
      </c>
      <c r="C599" s="241">
        <v>0</v>
      </c>
      <c r="D599" s="242"/>
      <c r="E599" s="190">
        <v>0</v>
      </c>
      <c r="F599" s="245"/>
      <c r="G599" s="244"/>
    </row>
    <row r="600" spans="1:7">
      <c r="A600" s="223">
        <v>2080602</v>
      </c>
      <c r="B600" s="223" t="s">
        <v>1146</v>
      </c>
      <c r="C600" s="241">
        <v>0</v>
      </c>
      <c r="D600" s="242"/>
      <c r="E600" s="190">
        <v>0</v>
      </c>
      <c r="F600" s="245"/>
      <c r="G600" s="244"/>
    </row>
    <row r="601" spans="1:7">
      <c r="A601" s="223">
        <v>2080699</v>
      </c>
      <c r="B601" s="223" t="s">
        <v>1147</v>
      </c>
      <c r="C601" s="241">
        <v>0</v>
      </c>
      <c r="D601" s="242">
        <v>95</v>
      </c>
      <c r="E601" s="190">
        <v>95</v>
      </c>
      <c r="F601" s="245">
        <f>E601/D601</f>
        <v>1</v>
      </c>
      <c r="G601" s="244"/>
    </row>
    <row r="602" spans="1:7">
      <c r="A602" s="223">
        <v>20807</v>
      </c>
      <c r="B602" s="224" t="s">
        <v>1148</v>
      </c>
      <c r="C602" s="241">
        <v>480</v>
      </c>
      <c r="D602" s="242">
        <f>SUM(D611)</f>
        <v>480</v>
      </c>
      <c r="E602" s="190">
        <f>SUM(E603:E611)</f>
        <v>470</v>
      </c>
      <c r="F602" s="245">
        <f>E602/D602</f>
        <v>0.979166666666667</v>
      </c>
      <c r="G602" s="244"/>
    </row>
    <row r="603" spans="1:7">
      <c r="A603" s="223">
        <v>2080701</v>
      </c>
      <c r="B603" s="223" t="s">
        <v>1149</v>
      </c>
      <c r="C603" s="241">
        <v>0</v>
      </c>
      <c r="D603" s="242"/>
      <c r="E603" s="190">
        <v>0</v>
      </c>
      <c r="F603" s="245"/>
      <c r="G603" s="244"/>
    </row>
    <row r="604" spans="1:7">
      <c r="A604" s="223">
        <v>2080702</v>
      </c>
      <c r="B604" s="223" t="s">
        <v>1150</v>
      </c>
      <c r="C604" s="241">
        <v>0</v>
      </c>
      <c r="D604" s="242"/>
      <c r="E604" s="190">
        <v>0</v>
      </c>
      <c r="F604" s="245"/>
      <c r="G604" s="244"/>
    </row>
    <row r="605" spans="1:7">
      <c r="A605" s="223">
        <v>2080704</v>
      </c>
      <c r="B605" s="223" t="s">
        <v>1151</v>
      </c>
      <c r="C605" s="241">
        <v>0</v>
      </c>
      <c r="D605" s="242"/>
      <c r="E605" s="190">
        <v>0</v>
      </c>
      <c r="F605" s="245"/>
      <c r="G605" s="244"/>
    </row>
    <row r="606" spans="1:7">
      <c r="A606" s="223">
        <v>2080705</v>
      </c>
      <c r="B606" s="223" t="s">
        <v>1152</v>
      </c>
      <c r="C606" s="241">
        <v>0</v>
      </c>
      <c r="D606" s="242"/>
      <c r="E606" s="190">
        <v>0</v>
      </c>
      <c r="F606" s="245"/>
      <c r="G606" s="244"/>
    </row>
    <row r="607" spans="1:7">
      <c r="A607" s="223">
        <v>2080709</v>
      </c>
      <c r="B607" s="223" t="s">
        <v>1153</v>
      </c>
      <c r="C607" s="241">
        <v>0</v>
      </c>
      <c r="D607" s="242"/>
      <c r="E607" s="190">
        <v>0</v>
      </c>
      <c r="F607" s="245"/>
      <c r="G607" s="244"/>
    </row>
    <row r="608" spans="1:7">
      <c r="A608" s="223">
        <v>2080711</v>
      </c>
      <c r="B608" s="223" t="s">
        <v>1154</v>
      </c>
      <c r="C608" s="241">
        <v>0</v>
      </c>
      <c r="D608" s="242"/>
      <c r="E608" s="190">
        <v>0</v>
      </c>
      <c r="F608" s="245"/>
      <c r="G608" s="244"/>
    </row>
    <row r="609" spans="1:7">
      <c r="A609" s="223">
        <v>2080712</v>
      </c>
      <c r="B609" s="223" t="s">
        <v>1155</v>
      </c>
      <c r="C609" s="241">
        <v>0</v>
      </c>
      <c r="D609" s="242"/>
      <c r="E609" s="190">
        <v>0</v>
      </c>
      <c r="F609" s="245"/>
      <c r="G609" s="244"/>
    </row>
    <row r="610" spans="1:7">
      <c r="A610" s="223">
        <v>2080713</v>
      </c>
      <c r="B610" s="223" t="s">
        <v>1156</v>
      </c>
      <c r="C610" s="241">
        <v>0</v>
      </c>
      <c r="D610" s="242"/>
      <c r="E610" s="190">
        <v>0</v>
      </c>
      <c r="F610" s="245"/>
      <c r="G610" s="244"/>
    </row>
    <row r="611" spans="1:7">
      <c r="A611" s="223">
        <v>2080799</v>
      </c>
      <c r="B611" s="223" t="s">
        <v>1157</v>
      </c>
      <c r="C611" s="241">
        <v>480</v>
      </c>
      <c r="D611" s="242">
        <v>480</v>
      </c>
      <c r="E611" s="190">
        <v>470</v>
      </c>
      <c r="F611" s="245">
        <f>E611/D611</f>
        <v>0.979166666666667</v>
      </c>
      <c r="G611" s="244"/>
    </row>
    <row r="612" spans="1:7">
      <c r="A612" s="223">
        <v>20808</v>
      </c>
      <c r="B612" s="224" t="s">
        <v>1158</v>
      </c>
      <c r="C612" s="241">
        <v>246.5</v>
      </c>
      <c r="D612" s="242">
        <f>SUM(D613:D619)</f>
        <v>589</v>
      </c>
      <c r="E612" s="190">
        <f>SUM(E613:E619)</f>
        <v>588</v>
      </c>
      <c r="F612" s="245">
        <f>E612/D612</f>
        <v>0.99830220713073</v>
      </c>
      <c r="G612" s="244"/>
    </row>
    <row r="613" spans="1:7">
      <c r="A613" s="223">
        <v>2080801</v>
      </c>
      <c r="B613" s="223" t="s">
        <v>1159</v>
      </c>
      <c r="C613" s="241">
        <v>0</v>
      </c>
      <c r="D613" s="242">
        <v>315</v>
      </c>
      <c r="E613" s="190">
        <v>315</v>
      </c>
      <c r="F613" s="245">
        <f>E613/D613</f>
        <v>1</v>
      </c>
      <c r="G613" s="244"/>
    </row>
    <row r="614" spans="1:7">
      <c r="A614" s="223">
        <v>2080802</v>
      </c>
      <c r="B614" s="223" t="s">
        <v>1160</v>
      </c>
      <c r="C614" s="241">
        <v>0</v>
      </c>
      <c r="D614" s="242"/>
      <c r="E614" s="190">
        <v>0</v>
      </c>
      <c r="F614" s="245"/>
      <c r="G614" s="244"/>
    </row>
    <row r="615" spans="1:7">
      <c r="A615" s="223">
        <v>2080803</v>
      </c>
      <c r="B615" s="223" t="s">
        <v>1161</v>
      </c>
      <c r="C615" s="241">
        <v>0</v>
      </c>
      <c r="D615" s="242"/>
      <c r="E615" s="190">
        <v>0</v>
      </c>
      <c r="F615" s="245"/>
      <c r="G615" s="244"/>
    </row>
    <row r="616" spans="1:7">
      <c r="A616" s="223">
        <v>2080804</v>
      </c>
      <c r="B616" s="223" t="s">
        <v>1162</v>
      </c>
      <c r="C616" s="241">
        <v>0</v>
      </c>
      <c r="D616" s="242"/>
      <c r="E616" s="190">
        <v>0</v>
      </c>
      <c r="F616" s="245"/>
      <c r="G616" s="244"/>
    </row>
    <row r="617" spans="1:7">
      <c r="A617" s="223">
        <v>2080805</v>
      </c>
      <c r="B617" s="223" t="s">
        <v>1163</v>
      </c>
      <c r="C617" s="241">
        <v>0</v>
      </c>
      <c r="D617" s="242"/>
      <c r="E617" s="190">
        <v>0</v>
      </c>
      <c r="F617" s="245"/>
      <c r="G617" s="244"/>
    </row>
    <row r="618" spans="1:7">
      <c r="A618" s="223">
        <v>2080806</v>
      </c>
      <c r="B618" s="223" t="s">
        <v>1164</v>
      </c>
      <c r="C618" s="241">
        <v>0</v>
      </c>
      <c r="D618" s="242"/>
      <c r="E618" s="190">
        <v>0</v>
      </c>
      <c r="F618" s="245"/>
      <c r="G618" s="244"/>
    </row>
    <row r="619" spans="1:7">
      <c r="A619" s="223">
        <v>2080899</v>
      </c>
      <c r="B619" s="223" t="s">
        <v>1165</v>
      </c>
      <c r="C619" s="241">
        <v>246.5</v>
      </c>
      <c r="D619" s="242">
        <v>274</v>
      </c>
      <c r="E619" s="190">
        <v>273</v>
      </c>
      <c r="F619" s="245">
        <f>E619/D619</f>
        <v>0.996350364963504</v>
      </c>
      <c r="G619" s="244"/>
    </row>
    <row r="620" spans="1:7">
      <c r="A620" s="223">
        <v>20809</v>
      </c>
      <c r="B620" s="224" t="s">
        <v>1166</v>
      </c>
      <c r="C620" s="241">
        <v>0</v>
      </c>
      <c r="D620" s="242">
        <f>SUM(D621:D626)</f>
        <v>7</v>
      </c>
      <c r="E620" s="190">
        <f>SUM(E621:E626)</f>
        <v>7</v>
      </c>
      <c r="F620" s="245">
        <f>E620/D620</f>
        <v>1</v>
      </c>
      <c r="G620" s="244"/>
    </row>
    <row r="621" spans="1:7">
      <c r="A621" s="223">
        <v>2080901</v>
      </c>
      <c r="B621" s="223" t="s">
        <v>1167</v>
      </c>
      <c r="C621" s="241">
        <v>0</v>
      </c>
      <c r="D621" s="242"/>
      <c r="E621" s="190">
        <v>0</v>
      </c>
      <c r="F621" s="245"/>
      <c r="G621" s="244"/>
    </row>
    <row r="622" spans="1:7">
      <c r="A622" s="223">
        <v>2080902</v>
      </c>
      <c r="B622" s="223" t="s">
        <v>1168</v>
      </c>
      <c r="C622" s="241">
        <v>0</v>
      </c>
      <c r="D622" s="242"/>
      <c r="E622" s="190">
        <v>0</v>
      </c>
      <c r="F622" s="245"/>
      <c r="G622" s="244"/>
    </row>
    <row r="623" spans="1:7">
      <c r="A623" s="223">
        <v>2080903</v>
      </c>
      <c r="B623" s="223" t="s">
        <v>1169</v>
      </c>
      <c r="C623" s="241">
        <v>0</v>
      </c>
      <c r="D623" s="242"/>
      <c r="E623" s="190">
        <v>0</v>
      </c>
      <c r="F623" s="245"/>
      <c r="G623" s="244"/>
    </row>
    <row r="624" spans="1:7">
      <c r="A624" s="223">
        <v>2080904</v>
      </c>
      <c r="B624" s="223" t="s">
        <v>1170</v>
      </c>
      <c r="C624" s="241">
        <v>0</v>
      </c>
      <c r="D624" s="242">
        <v>3</v>
      </c>
      <c r="E624" s="190">
        <v>3</v>
      </c>
      <c r="F624" s="245">
        <f>E624/D624</f>
        <v>1</v>
      </c>
      <c r="G624" s="244"/>
    </row>
    <row r="625" spans="1:7">
      <c r="A625" s="223">
        <v>2080905</v>
      </c>
      <c r="B625" s="223" t="s">
        <v>1171</v>
      </c>
      <c r="C625" s="241">
        <v>0</v>
      </c>
      <c r="D625" s="242"/>
      <c r="E625" s="190">
        <v>0</v>
      </c>
      <c r="F625" s="245"/>
      <c r="G625" s="244"/>
    </row>
    <row r="626" spans="1:7">
      <c r="A626" s="223">
        <v>2080999</v>
      </c>
      <c r="B626" s="223" t="s">
        <v>1172</v>
      </c>
      <c r="C626" s="241">
        <v>0</v>
      </c>
      <c r="D626" s="242">
        <v>4</v>
      </c>
      <c r="E626" s="190">
        <v>4</v>
      </c>
      <c r="F626" s="245">
        <f>E626/D626</f>
        <v>1</v>
      </c>
      <c r="G626" s="244"/>
    </row>
    <row r="627" spans="1:7">
      <c r="A627" s="223">
        <v>20810</v>
      </c>
      <c r="B627" s="224" t="s">
        <v>1173</v>
      </c>
      <c r="C627" s="241">
        <v>2521.8653</v>
      </c>
      <c r="D627" s="242">
        <f>SUM(D628:D634)</f>
        <v>2148</v>
      </c>
      <c r="E627" s="190">
        <f>SUM(E628:E634)</f>
        <v>2057</v>
      </c>
      <c r="F627" s="245">
        <f>E627/D627</f>
        <v>0.957635009310987</v>
      </c>
      <c r="G627" s="244"/>
    </row>
    <row r="628" spans="1:7">
      <c r="A628" s="223">
        <v>2081001</v>
      </c>
      <c r="B628" s="223" t="s">
        <v>1174</v>
      </c>
      <c r="C628" s="241">
        <v>0</v>
      </c>
      <c r="D628" s="242">
        <v>2</v>
      </c>
      <c r="E628" s="190">
        <v>2</v>
      </c>
      <c r="F628" s="245">
        <f>E628/D628</f>
        <v>1</v>
      </c>
      <c r="G628" s="244"/>
    </row>
    <row r="629" spans="1:7">
      <c r="A629" s="223">
        <v>2081002</v>
      </c>
      <c r="B629" s="223" t="s">
        <v>1175</v>
      </c>
      <c r="C629" s="241">
        <v>915</v>
      </c>
      <c r="D629" s="242">
        <v>914</v>
      </c>
      <c r="E629" s="190">
        <v>907</v>
      </c>
      <c r="F629" s="245">
        <f>E629/D629</f>
        <v>0.992341356673961</v>
      </c>
      <c r="G629" s="244"/>
    </row>
    <row r="630" spans="1:7">
      <c r="A630" s="223">
        <v>2081003</v>
      </c>
      <c r="B630" s="223" t="s">
        <v>1176</v>
      </c>
      <c r="C630" s="241">
        <v>0</v>
      </c>
      <c r="D630" s="242"/>
      <c r="E630" s="190">
        <v>0</v>
      </c>
      <c r="F630" s="245"/>
      <c r="G630" s="244"/>
    </row>
    <row r="631" spans="1:7">
      <c r="A631" s="223">
        <v>2081004</v>
      </c>
      <c r="B631" s="223" t="s">
        <v>1177</v>
      </c>
      <c r="C631" s="241">
        <v>7</v>
      </c>
      <c r="D631" s="242">
        <v>7</v>
      </c>
      <c r="E631" s="190">
        <v>7</v>
      </c>
      <c r="F631" s="245">
        <f>E631/D631</f>
        <v>1</v>
      </c>
      <c r="G631" s="244"/>
    </row>
    <row r="632" spans="1:7">
      <c r="A632" s="223">
        <v>2081005</v>
      </c>
      <c r="B632" s="223" t="s">
        <v>1178</v>
      </c>
      <c r="C632" s="241">
        <v>743.24</v>
      </c>
      <c r="D632" s="242">
        <v>743</v>
      </c>
      <c r="E632" s="190">
        <v>666</v>
      </c>
      <c r="F632" s="245">
        <f>E632/D632</f>
        <v>0.896366083445491</v>
      </c>
      <c r="G632" s="244"/>
    </row>
    <row r="633" spans="1:7">
      <c r="A633" s="223">
        <v>2081006</v>
      </c>
      <c r="B633" s="223" t="s">
        <v>1179</v>
      </c>
      <c r="C633" s="241">
        <v>0</v>
      </c>
      <c r="D633" s="242"/>
      <c r="E633" s="190">
        <v>0</v>
      </c>
      <c r="F633" s="245"/>
      <c r="G633" s="244"/>
    </row>
    <row r="634" spans="1:7">
      <c r="A634" s="223">
        <v>2081099</v>
      </c>
      <c r="B634" s="223" t="s">
        <v>1180</v>
      </c>
      <c r="C634" s="241">
        <v>856.6253</v>
      </c>
      <c r="D634" s="242">
        <v>482</v>
      </c>
      <c r="E634" s="190">
        <v>475</v>
      </c>
      <c r="F634" s="245">
        <f>E634/D634</f>
        <v>0.985477178423237</v>
      </c>
      <c r="G634" s="244"/>
    </row>
    <row r="635" spans="1:7">
      <c r="A635" s="223">
        <v>20811</v>
      </c>
      <c r="B635" s="224" t="s">
        <v>1181</v>
      </c>
      <c r="C635" s="241">
        <v>1246.624</v>
      </c>
      <c r="D635" s="242">
        <f>SUM(D636:D643)</f>
        <v>1171</v>
      </c>
      <c r="E635" s="190">
        <f>SUM(E636:E643)</f>
        <v>1165</v>
      </c>
      <c r="F635" s="245">
        <f>E635/D635</f>
        <v>0.994876174210077</v>
      </c>
      <c r="G635" s="244"/>
    </row>
    <row r="636" spans="1:7">
      <c r="A636" s="223">
        <v>2081101</v>
      </c>
      <c r="B636" s="223" t="s">
        <v>736</v>
      </c>
      <c r="C636" s="241">
        <v>0</v>
      </c>
      <c r="D636" s="242"/>
      <c r="E636" s="190">
        <v>0</v>
      </c>
      <c r="F636" s="245"/>
      <c r="G636" s="244"/>
    </row>
    <row r="637" spans="1:7">
      <c r="A637" s="223">
        <v>2081102</v>
      </c>
      <c r="B637" s="223" t="s">
        <v>737</v>
      </c>
      <c r="C637" s="241">
        <v>0</v>
      </c>
      <c r="D637" s="242"/>
      <c r="E637" s="190">
        <v>0</v>
      </c>
      <c r="F637" s="245"/>
      <c r="G637" s="244"/>
    </row>
    <row r="638" spans="1:7">
      <c r="A638" s="223">
        <v>2081103</v>
      </c>
      <c r="B638" s="223" t="s">
        <v>738</v>
      </c>
      <c r="C638" s="241">
        <v>0</v>
      </c>
      <c r="D638" s="242"/>
      <c r="E638" s="190">
        <v>0</v>
      </c>
      <c r="F638" s="245"/>
      <c r="G638" s="244"/>
    </row>
    <row r="639" spans="1:7">
      <c r="A639" s="223">
        <v>2081104</v>
      </c>
      <c r="B639" s="223" t="s">
        <v>1182</v>
      </c>
      <c r="C639" s="241">
        <v>476.6</v>
      </c>
      <c r="D639" s="242">
        <v>400</v>
      </c>
      <c r="E639" s="190">
        <v>399</v>
      </c>
      <c r="F639" s="245">
        <f>E639/D639</f>
        <v>0.9975</v>
      </c>
      <c r="G639" s="244"/>
    </row>
    <row r="640" spans="1:7">
      <c r="A640" s="223">
        <v>2081105</v>
      </c>
      <c r="B640" s="223" t="s">
        <v>1183</v>
      </c>
      <c r="C640" s="241">
        <v>235</v>
      </c>
      <c r="D640" s="242">
        <v>229</v>
      </c>
      <c r="E640" s="190">
        <v>229</v>
      </c>
      <c r="F640" s="245">
        <f>E640/D640</f>
        <v>1</v>
      </c>
      <c r="G640" s="244"/>
    </row>
    <row r="641" spans="1:7">
      <c r="A641" s="223">
        <v>2081106</v>
      </c>
      <c r="B641" s="223" t="s">
        <v>1184</v>
      </c>
      <c r="C641" s="241">
        <v>0</v>
      </c>
      <c r="D641" s="242"/>
      <c r="E641" s="190">
        <v>0</v>
      </c>
      <c r="F641" s="245"/>
      <c r="G641" s="244"/>
    </row>
    <row r="642" spans="1:7">
      <c r="A642" s="223">
        <v>2081107</v>
      </c>
      <c r="B642" s="223" t="s">
        <v>1185</v>
      </c>
      <c r="C642" s="241">
        <v>275</v>
      </c>
      <c r="D642" s="242">
        <v>291</v>
      </c>
      <c r="E642" s="190">
        <v>287</v>
      </c>
      <c r="F642" s="245">
        <f>E642/D642</f>
        <v>0.986254295532646</v>
      </c>
      <c r="G642" s="244"/>
    </row>
    <row r="643" spans="1:7">
      <c r="A643" s="223">
        <v>2081199</v>
      </c>
      <c r="B643" s="223" t="s">
        <v>1186</v>
      </c>
      <c r="C643" s="241">
        <v>260.024</v>
      </c>
      <c r="D643" s="242">
        <v>251</v>
      </c>
      <c r="E643" s="190">
        <v>250</v>
      </c>
      <c r="F643" s="245">
        <f>E643/D643</f>
        <v>0.99601593625498</v>
      </c>
      <c r="G643" s="244"/>
    </row>
    <row r="644" spans="1:7">
      <c r="A644" s="223">
        <v>20816</v>
      </c>
      <c r="B644" s="224" t="s">
        <v>1187</v>
      </c>
      <c r="C644" s="241">
        <v>0</v>
      </c>
      <c r="D644" s="242"/>
      <c r="E644" s="190">
        <f>SUM(E645:E648)</f>
        <v>0</v>
      </c>
      <c r="F644" s="245"/>
      <c r="G644" s="244"/>
    </row>
    <row r="645" spans="1:7">
      <c r="A645" s="223">
        <v>2081601</v>
      </c>
      <c r="B645" s="223" t="s">
        <v>736</v>
      </c>
      <c r="C645" s="241">
        <v>0</v>
      </c>
      <c r="D645" s="242"/>
      <c r="E645" s="190">
        <v>0</v>
      </c>
      <c r="F645" s="245"/>
      <c r="G645" s="244"/>
    </row>
    <row r="646" spans="1:7">
      <c r="A646" s="223">
        <v>2081602</v>
      </c>
      <c r="B646" s="223" t="s">
        <v>737</v>
      </c>
      <c r="C646" s="241">
        <v>0</v>
      </c>
      <c r="D646" s="242"/>
      <c r="E646" s="190">
        <v>0</v>
      </c>
      <c r="F646" s="245"/>
      <c r="G646" s="244"/>
    </row>
    <row r="647" spans="1:7">
      <c r="A647" s="223">
        <v>2081603</v>
      </c>
      <c r="B647" s="223" t="s">
        <v>738</v>
      </c>
      <c r="C647" s="241">
        <v>0</v>
      </c>
      <c r="D647" s="242"/>
      <c r="E647" s="190">
        <v>0</v>
      </c>
      <c r="F647" s="245"/>
      <c r="G647" s="244"/>
    </row>
    <row r="648" spans="1:7">
      <c r="A648" s="223">
        <v>2081699</v>
      </c>
      <c r="B648" s="223" t="s">
        <v>1188</v>
      </c>
      <c r="C648" s="241">
        <v>0</v>
      </c>
      <c r="D648" s="242"/>
      <c r="E648" s="190">
        <v>0</v>
      </c>
      <c r="F648" s="245"/>
      <c r="G648" s="244"/>
    </row>
    <row r="649" spans="1:7">
      <c r="A649" s="223">
        <v>20819</v>
      </c>
      <c r="B649" s="224" t="s">
        <v>1189</v>
      </c>
      <c r="C649" s="241">
        <v>601.577</v>
      </c>
      <c r="D649" s="242">
        <f>SUM(D650)</f>
        <v>566</v>
      </c>
      <c r="E649" s="190">
        <f>SUM(E650:E651)</f>
        <v>549</v>
      </c>
      <c r="F649" s="245">
        <f>E649/D649</f>
        <v>0.969964664310954</v>
      </c>
      <c r="G649" s="244"/>
    </row>
    <row r="650" spans="1:7">
      <c r="A650" s="223">
        <v>2081901</v>
      </c>
      <c r="B650" s="223" t="s">
        <v>1190</v>
      </c>
      <c r="C650" s="241">
        <v>601.577</v>
      </c>
      <c r="D650" s="242">
        <v>566</v>
      </c>
      <c r="E650" s="190">
        <v>549</v>
      </c>
      <c r="F650" s="245">
        <f>E650/D650</f>
        <v>0.969964664310954</v>
      </c>
      <c r="G650" s="244"/>
    </row>
    <row r="651" spans="1:7">
      <c r="A651" s="223">
        <v>2081902</v>
      </c>
      <c r="B651" s="223" t="s">
        <v>1191</v>
      </c>
      <c r="C651" s="241">
        <v>0</v>
      </c>
      <c r="D651" s="242"/>
      <c r="E651" s="190">
        <v>0</v>
      </c>
      <c r="F651" s="245"/>
      <c r="G651" s="244"/>
    </row>
    <row r="652" spans="1:7">
      <c r="A652" s="223">
        <v>20820</v>
      </c>
      <c r="B652" s="224" t="s">
        <v>1192</v>
      </c>
      <c r="C652" s="241">
        <v>0</v>
      </c>
      <c r="D652" s="242">
        <f>SUM(D653)</f>
        <v>309</v>
      </c>
      <c r="E652" s="190">
        <f>SUM(E653:E654)</f>
        <v>302</v>
      </c>
      <c r="F652" s="245">
        <f>E652/D652</f>
        <v>0.977346278317152</v>
      </c>
      <c r="G652" s="244"/>
    </row>
    <row r="653" spans="1:7">
      <c r="A653" s="223">
        <v>2082001</v>
      </c>
      <c r="B653" s="223" t="s">
        <v>1193</v>
      </c>
      <c r="C653" s="241">
        <v>0</v>
      </c>
      <c r="D653" s="242">
        <v>309</v>
      </c>
      <c r="E653" s="190">
        <v>302</v>
      </c>
      <c r="F653" s="245">
        <f>E653/D653</f>
        <v>0.977346278317152</v>
      </c>
      <c r="G653" s="244"/>
    </row>
    <row r="654" spans="1:7">
      <c r="A654" s="223">
        <v>2082002</v>
      </c>
      <c r="B654" s="223" t="s">
        <v>1194</v>
      </c>
      <c r="C654" s="241">
        <v>0</v>
      </c>
      <c r="D654" s="242"/>
      <c r="E654" s="190">
        <v>0</v>
      </c>
      <c r="F654" s="245"/>
      <c r="G654" s="244"/>
    </row>
    <row r="655" spans="1:7">
      <c r="A655" s="223">
        <v>20821</v>
      </c>
      <c r="B655" s="224" t="s">
        <v>1195</v>
      </c>
      <c r="C655" s="241">
        <v>0</v>
      </c>
      <c r="D655" s="242"/>
      <c r="E655" s="190">
        <f>SUM(E656:E657)</f>
        <v>0</v>
      </c>
      <c r="F655" s="245"/>
      <c r="G655" s="244"/>
    </row>
    <row r="656" spans="1:7">
      <c r="A656" s="223">
        <v>2082101</v>
      </c>
      <c r="B656" s="223" t="s">
        <v>1196</v>
      </c>
      <c r="C656" s="241">
        <v>0</v>
      </c>
      <c r="D656" s="242"/>
      <c r="E656" s="190">
        <v>0</v>
      </c>
      <c r="F656" s="245"/>
      <c r="G656" s="244"/>
    </row>
    <row r="657" spans="1:7">
      <c r="A657" s="223">
        <v>2082102</v>
      </c>
      <c r="B657" s="223" t="s">
        <v>1197</v>
      </c>
      <c r="C657" s="241">
        <v>0</v>
      </c>
      <c r="D657" s="242"/>
      <c r="E657" s="190">
        <v>0</v>
      </c>
      <c r="F657" s="245"/>
      <c r="G657" s="244"/>
    </row>
    <row r="658" spans="1:7">
      <c r="A658" s="223">
        <v>20824</v>
      </c>
      <c r="B658" s="224" t="s">
        <v>1198</v>
      </c>
      <c r="C658" s="241">
        <v>0</v>
      </c>
      <c r="D658" s="242"/>
      <c r="E658" s="190">
        <f>SUM(E659:E660)</f>
        <v>0</v>
      </c>
      <c r="F658" s="245"/>
      <c r="G658" s="244"/>
    </row>
    <row r="659" spans="1:7">
      <c r="A659" s="223">
        <v>2082401</v>
      </c>
      <c r="B659" s="223" t="s">
        <v>1199</v>
      </c>
      <c r="C659" s="241">
        <v>0</v>
      </c>
      <c r="D659" s="242"/>
      <c r="E659" s="190">
        <v>0</v>
      </c>
      <c r="F659" s="245"/>
      <c r="G659" s="244"/>
    </row>
    <row r="660" spans="1:7">
      <c r="A660" s="223">
        <v>2082402</v>
      </c>
      <c r="B660" s="223" t="s">
        <v>1200</v>
      </c>
      <c r="C660" s="241">
        <v>0</v>
      </c>
      <c r="D660" s="242"/>
      <c r="E660" s="190">
        <v>0</v>
      </c>
      <c r="F660" s="245"/>
      <c r="G660" s="244"/>
    </row>
    <row r="661" spans="1:7">
      <c r="A661" s="223">
        <v>20825</v>
      </c>
      <c r="B661" s="224" t="s">
        <v>1201</v>
      </c>
      <c r="C661" s="241">
        <v>0</v>
      </c>
      <c r="D661" s="242">
        <f>SUM(D662)</f>
        <v>34</v>
      </c>
      <c r="E661" s="190">
        <f>SUM(E662:E663)</f>
        <v>34</v>
      </c>
      <c r="F661" s="245">
        <f>E661/D661</f>
        <v>1</v>
      </c>
      <c r="G661" s="244"/>
    </row>
    <row r="662" spans="1:7">
      <c r="A662" s="223">
        <v>2082501</v>
      </c>
      <c r="B662" s="223" t="s">
        <v>1202</v>
      </c>
      <c r="C662" s="241">
        <v>0</v>
      </c>
      <c r="D662" s="242">
        <v>34</v>
      </c>
      <c r="E662" s="190">
        <v>34</v>
      </c>
      <c r="F662" s="245">
        <f>E662/D662</f>
        <v>1</v>
      </c>
      <c r="G662" s="244"/>
    </row>
    <row r="663" spans="1:7">
      <c r="A663" s="223">
        <v>2082502</v>
      </c>
      <c r="B663" s="223" t="s">
        <v>1203</v>
      </c>
      <c r="C663" s="241">
        <v>0</v>
      </c>
      <c r="D663" s="242"/>
      <c r="E663" s="190">
        <v>0</v>
      </c>
      <c r="F663" s="245"/>
      <c r="G663" s="244"/>
    </row>
    <row r="664" spans="1:7">
      <c r="A664" s="223">
        <v>20826</v>
      </c>
      <c r="B664" s="224" t="s">
        <v>1204</v>
      </c>
      <c r="C664" s="241">
        <v>0</v>
      </c>
      <c r="D664" s="242">
        <f>SUM(D666)</f>
        <v>3</v>
      </c>
      <c r="E664" s="190">
        <f>SUM(E665:E667)</f>
        <v>3</v>
      </c>
      <c r="F664" s="245">
        <f>E664/D664</f>
        <v>1</v>
      </c>
      <c r="G664" s="244"/>
    </row>
    <row r="665" spans="1:7">
      <c r="A665" s="223">
        <v>2082601</v>
      </c>
      <c r="B665" s="223" t="s">
        <v>1205</v>
      </c>
      <c r="C665" s="241">
        <v>0</v>
      </c>
      <c r="D665" s="242"/>
      <c r="E665" s="190">
        <v>0</v>
      </c>
      <c r="F665" s="245"/>
      <c r="G665" s="244"/>
    </row>
    <row r="666" spans="1:7">
      <c r="A666" s="223">
        <v>2082602</v>
      </c>
      <c r="B666" s="223" t="s">
        <v>1206</v>
      </c>
      <c r="C666" s="241">
        <v>0</v>
      </c>
      <c r="D666" s="242">
        <v>3</v>
      </c>
      <c r="E666" s="190">
        <v>3</v>
      </c>
      <c r="F666" s="245">
        <f>E666/D666</f>
        <v>1</v>
      </c>
      <c r="G666" s="244"/>
    </row>
    <row r="667" spans="1:7">
      <c r="A667" s="223">
        <v>2082699</v>
      </c>
      <c r="B667" s="223" t="s">
        <v>1207</v>
      </c>
      <c r="C667" s="241">
        <v>0</v>
      </c>
      <c r="D667" s="242"/>
      <c r="E667" s="190">
        <v>0</v>
      </c>
      <c r="F667" s="245"/>
      <c r="G667" s="244"/>
    </row>
    <row r="668" spans="1:7">
      <c r="A668" s="223">
        <v>20827</v>
      </c>
      <c r="B668" s="224" t="s">
        <v>1208</v>
      </c>
      <c r="C668" s="241">
        <v>0</v>
      </c>
      <c r="D668" s="242"/>
      <c r="E668" s="190">
        <f>SUM(E669:E672)</f>
        <v>0</v>
      </c>
      <c r="F668" s="245"/>
      <c r="G668" s="244"/>
    </row>
    <row r="669" spans="1:7">
      <c r="A669" s="223">
        <v>2082701</v>
      </c>
      <c r="B669" s="223" t="s">
        <v>1209</v>
      </c>
      <c r="C669" s="241">
        <v>0</v>
      </c>
      <c r="D669" s="242"/>
      <c r="E669" s="190">
        <v>0</v>
      </c>
      <c r="F669" s="245"/>
      <c r="G669" s="244"/>
    </row>
    <row r="670" spans="1:7">
      <c r="A670" s="223">
        <v>2082702</v>
      </c>
      <c r="B670" s="223" t="s">
        <v>1210</v>
      </c>
      <c r="C670" s="241">
        <v>0</v>
      </c>
      <c r="D670" s="242"/>
      <c r="E670" s="190">
        <v>0</v>
      </c>
      <c r="F670" s="245"/>
      <c r="G670" s="244"/>
    </row>
    <row r="671" spans="1:7">
      <c r="A671" s="223">
        <v>2082703</v>
      </c>
      <c r="B671" s="223" t="s">
        <v>1211</v>
      </c>
      <c r="C671" s="241">
        <v>0</v>
      </c>
      <c r="D671" s="242"/>
      <c r="E671" s="190">
        <v>0</v>
      </c>
      <c r="F671" s="245"/>
      <c r="G671" s="244"/>
    </row>
    <row r="672" spans="1:7">
      <c r="A672" s="223">
        <v>2082799</v>
      </c>
      <c r="B672" s="223" t="s">
        <v>1212</v>
      </c>
      <c r="C672" s="241">
        <v>0</v>
      </c>
      <c r="D672" s="242"/>
      <c r="E672" s="190">
        <v>0</v>
      </c>
      <c r="F672" s="245"/>
      <c r="G672" s="244"/>
    </row>
    <row r="673" spans="1:7">
      <c r="A673" s="223">
        <v>20828</v>
      </c>
      <c r="B673" s="224" t="s">
        <v>1213</v>
      </c>
      <c r="C673" s="241">
        <v>1615.297129</v>
      </c>
      <c r="D673" s="242">
        <f>SUM(D674:D680)</f>
        <v>1766</v>
      </c>
      <c r="E673" s="190">
        <f>SUM(E674:E680)</f>
        <v>1729</v>
      </c>
      <c r="F673" s="245">
        <f>E673/D673</f>
        <v>0.979048697621744</v>
      </c>
      <c r="G673" s="244"/>
    </row>
    <row r="674" spans="1:7">
      <c r="A674" s="223">
        <v>2082801</v>
      </c>
      <c r="B674" s="223" t="s">
        <v>736</v>
      </c>
      <c r="C674" s="241">
        <v>307.111621</v>
      </c>
      <c r="D674" s="242">
        <v>293</v>
      </c>
      <c r="E674" s="190">
        <v>293</v>
      </c>
      <c r="F674" s="245">
        <f>E674/D674</f>
        <v>1</v>
      </c>
      <c r="G674" s="244"/>
    </row>
    <row r="675" spans="1:7">
      <c r="A675" s="223">
        <v>2082802</v>
      </c>
      <c r="B675" s="223" t="s">
        <v>737</v>
      </c>
      <c r="C675" s="241">
        <v>133.5</v>
      </c>
      <c r="D675" s="242">
        <v>121</v>
      </c>
      <c r="E675" s="190">
        <v>120</v>
      </c>
      <c r="F675" s="245">
        <f>E675/D675</f>
        <v>0.991735537190083</v>
      </c>
      <c r="G675" s="244"/>
    </row>
    <row r="676" spans="1:7">
      <c r="A676" s="223">
        <v>2082803</v>
      </c>
      <c r="B676" s="223" t="s">
        <v>738</v>
      </c>
      <c r="C676" s="241">
        <v>0</v>
      </c>
      <c r="D676" s="242"/>
      <c r="E676" s="190">
        <v>0</v>
      </c>
      <c r="F676" s="245"/>
      <c r="G676" s="244"/>
    </row>
    <row r="677" spans="1:7">
      <c r="A677" s="223">
        <v>2082804</v>
      </c>
      <c r="B677" s="223" t="s">
        <v>1214</v>
      </c>
      <c r="C677" s="241">
        <v>808</v>
      </c>
      <c r="D677" s="242">
        <v>1000</v>
      </c>
      <c r="E677" s="190">
        <v>976</v>
      </c>
      <c r="F677" s="245">
        <f>E677/D677</f>
        <v>0.976</v>
      </c>
      <c r="G677" s="244"/>
    </row>
    <row r="678" spans="1:7">
      <c r="A678" s="223">
        <v>2082805</v>
      </c>
      <c r="B678" s="223" t="s">
        <v>1215</v>
      </c>
      <c r="C678" s="241">
        <v>0</v>
      </c>
      <c r="D678" s="242"/>
      <c r="E678" s="190">
        <v>0</v>
      </c>
      <c r="F678" s="245"/>
      <c r="G678" s="244"/>
    </row>
    <row r="679" spans="1:7">
      <c r="A679" s="223">
        <v>2082850</v>
      </c>
      <c r="B679" s="223" t="s">
        <v>745</v>
      </c>
      <c r="C679" s="241">
        <v>60.125408</v>
      </c>
      <c r="D679" s="242">
        <v>79</v>
      </c>
      <c r="E679" s="190">
        <v>79</v>
      </c>
      <c r="F679" s="245">
        <f>E679/D679</f>
        <v>1</v>
      </c>
      <c r="G679" s="244"/>
    </row>
    <row r="680" spans="1:7">
      <c r="A680" s="223">
        <v>2082899</v>
      </c>
      <c r="B680" s="223" t="s">
        <v>1216</v>
      </c>
      <c r="C680" s="241">
        <v>306.5601</v>
      </c>
      <c r="D680" s="242">
        <v>273</v>
      </c>
      <c r="E680" s="190">
        <v>261</v>
      </c>
      <c r="F680" s="245">
        <f>E680/D680</f>
        <v>0.956043956043956</v>
      </c>
      <c r="G680" s="244"/>
    </row>
    <row r="681" spans="1:7">
      <c r="A681" s="223">
        <v>20830</v>
      </c>
      <c r="B681" s="224" t="s">
        <v>1217</v>
      </c>
      <c r="C681" s="241">
        <v>0</v>
      </c>
      <c r="D681" s="242"/>
      <c r="E681" s="190">
        <f>SUM(E682:E683)</f>
        <v>0</v>
      </c>
      <c r="F681" s="245"/>
      <c r="G681" s="244"/>
    </row>
    <row r="682" spans="1:7">
      <c r="A682" s="223">
        <v>2083001</v>
      </c>
      <c r="B682" s="223" t="s">
        <v>1218</v>
      </c>
      <c r="C682" s="241">
        <v>0</v>
      </c>
      <c r="D682" s="242"/>
      <c r="E682" s="190">
        <v>0</v>
      </c>
      <c r="F682" s="245"/>
      <c r="G682" s="244"/>
    </row>
    <row r="683" spans="1:7">
      <c r="A683" s="223">
        <v>2083099</v>
      </c>
      <c r="B683" s="223" t="s">
        <v>1219</v>
      </c>
      <c r="C683" s="241">
        <v>0</v>
      </c>
      <c r="D683" s="242"/>
      <c r="E683" s="190">
        <v>0</v>
      </c>
      <c r="F683" s="245"/>
      <c r="G683" s="244"/>
    </row>
    <row r="684" spans="1:7">
      <c r="A684" s="223">
        <v>20899</v>
      </c>
      <c r="B684" s="224" t="s">
        <v>1220</v>
      </c>
      <c r="C684" s="241">
        <v>25</v>
      </c>
      <c r="D684" s="242">
        <f>SUM(D685)</f>
        <v>41</v>
      </c>
      <c r="E684" s="190">
        <f>E685</f>
        <v>41</v>
      </c>
      <c r="F684" s="245">
        <f t="shared" ref="F684:F689" si="5">E684/D684</f>
        <v>1</v>
      </c>
      <c r="G684" s="244"/>
    </row>
    <row r="685" spans="1:7">
      <c r="A685" s="223">
        <v>2089901</v>
      </c>
      <c r="B685" s="223" t="s">
        <v>1221</v>
      </c>
      <c r="C685" s="241">
        <v>25</v>
      </c>
      <c r="D685" s="242">
        <v>41</v>
      </c>
      <c r="E685" s="190">
        <v>41</v>
      </c>
      <c r="F685" s="245">
        <f t="shared" si="5"/>
        <v>1</v>
      </c>
      <c r="G685" s="244"/>
    </row>
    <row r="686" spans="1:7">
      <c r="A686" s="223">
        <v>210</v>
      </c>
      <c r="B686" s="224" t="s">
        <v>1222</v>
      </c>
      <c r="C686" s="241">
        <v>56773.378458</v>
      </c>
      <c r="D686" s="242">
        <f>SUM(D687,D692,D706,D710,D722,D725,D729,D734,D738,D742,D745,D754,D756)</f>
        <v>50137</v>
      </c>
      <c r="E686" s="190">
        <f>SUM(E687,E692,E706,E710,E722,E725,E729,E734,E738,E742,E745,E754,E756)</f>
        <v>54534</v>
      </c>
      <c r="F686" s="245">
        <f t="shared" si="5"/>
        <v>1.08769970281429</v>
      </c>
      <c r="G686" s="244"/>
    </row>
    <row r="687" spans="1:7">
      <c r="A687" s="223">
        <v>21001</v>
      </c>
      <c r="B687" s="224" t="s">
        <v>1223</v>
      </c>
      <c r="C687" s="241">
        <v>2965.076706</v>
      </c>
      <c r="D687" s="242">
        <f>SUM(D688:D691)</f>
        <v>2103</v>
      </c>
      <c r="E687" s="190">
        <f>SUM(E688:E691)</f>
        <v>2291</v>
      </c>
      <c r="F687" s="245">
        <f t="shared" si="5"/>
        <v>1.08939610080837</v>
      </c>
      <c r="G687" s="244"/>
    </row>
    <row r="688" spans="1:7">
      <c r="A688" s="223">
        <v>2100101</v>
      </c>
      <c r="B688" s="223" t="s">
        <v>736</v>
      </c>
      <c r="C688" s="241">
        <v>847.722941</v>
      </c>
      <c r="D688" s="242">
        <v>771</v>
      </c>
      <c r="E688" s="190">
        <v>761</v>
      </c>
      <c r="F688" s="245">
        <f t="shared" si="5"/>
        <v>0.987029831387808</v>
      </c>
      <c r="G688" s="244"/>
    </row>
    <row r="689" spans="1:7">
      <c r="A689" s="223">
        <v>2100102</v>
      </c>
      <c r="B689" s="223" t="s">
        <v>737</v>
      </c>
      <c r="C689" s="241">
        <v>155.5</v>
      </c>
      <c r="D689" s="242">
        <v>154</v>
      </c>
      <c r="E689" s="190">
        <v>151</v>
      </c>
      <c r="F689" s="245">
        <f t="shared" si="5"/>
        <v>0.980519480519481</v>
      </c>
      <c r="G689" s="244"/>
    </row>
    <row r="690" spans="1:7">
      <c r="A690" s="223">
        <v>2100103</v>
      </c>
      <c r="B690" s="223" t="s">
        <v>738</v>
      </c>
      <c r="C690" s="241">
        <v>0</v>
      </c>
      <c r="D690" s="242"/>
      <c r="E690" s="190">
        <v>0</v>
      </c>
      <c r="F690" s="245"/>
      <c r="G690" s="244"/>
    </row>
    <row r="691" spans="1:7">
      <c r="A691" s="223">
        <v>2100199</v>
      </c>
      <c r="B691" s="223" t="s">
        <v>1224</v>
      </c>
      <c r="C691" s="241">
        <v>1961.853765</v>
      </c>
      <c r="D691" s="242">
        <v>1178</v>
      </c>
      <c r="E691" s="190">
        <v>1379</v>
      </c>
      <c r="F691" s="245">
        <f>E691/D691</f>
        <v>1.17062818336163</v>
      </c>
      <c r="G691" s="244"/>
    </row>
    <row r="692" spans="1:7">
      <c r="A692" s="223">
        <v>21002</v>
      </c>
      <c r="B692" s="224" t="s">
        <v>1225</v>
      </c>
      <c r="C692" s="241">
        <v>31522.578805</v>
      </c>
      <c r="D692" s="242">
        <f>SUM(D693:D705)</f>
        <v>22712</v>
      </c>
      <c r="E692" s="190">
        <f>SUM(E693:E705)</f>
        <v>26062</v>
      </c>
      <c r="F692" s="245">
        <f>E692/D692</f>
        <v>1.14749911940824</v>
      </c>
      <c r="G692" s="244"/>
    </row>
    <row r="693" spans="1:7">
      <c r="A693" s="223">
        <v>2100201</v>
      </c>
      <c r="B693" s="223" t="s">
        <v>1226</v>
      </c>
      <c r="C693" s="241">
        <v>31352.578805</v>
      </c>
      <c r="D693" s="242">
        <v>22642</v>
      </c>
      <c r="E693" s="190">
        <v>25997</v>
      </c>
      <c r="F693" s="245">
        <f>E693/D693</f>
        <v>1.14817595618762</v>
      </c>
      <c r="G693" s="244"/>
    </row>
    <row r="694" spans="1:7">
      <c r="A694" s="223">
        <v>2100202</v>
      </c>
      <c r="B694" s="223" t="s">
        <v>1227</v>
      </c>
      <c r="C694" s="241">
        <v>0</v>
      </c>
      <c r="D694" s="242"/>
      <c r="E694" s="190">
        <v>0</v>
      </c>
      <c r="F694" s="245"/>
      <c r="G694" s="244"/>
    </row>
    <row r="695" spans="1:7">
      <c r="A695" s="223">
        <v>2100203</v>
      </c>
      <c r="B695" s="223" t="s">
        <v>1228</v>
      </c>
      <c r="C695" s="241">
        <v>0</v>
      </c>
      <c r="D695" s="242"/>
      <c r="E695" s="190">
        <v>0</v>
      </c>
      <c r="F695" s="245"/>
      <c r="G695" s="244"/>
    </row>
    <row r="696" spans="1:7">
      <c r="A696" s="223">
        <v>2100204</v>
      </c>
      <c r="B696" s="223" t="s">
        <v>1229</v>
      </c>
      <c r="C696" s="241">
        <v>0</v>
      </c>
      <c r="D696" s="242"/>
      <c r="E696" s="190">
        <v>0</v>
      </c>
      <c r="F696" s="245"/>
      <c r="G696" s="244"/>
    </row>
    <row r="697" spans="1:7">
      <c r="A697" s="223">
        <v>2100205</v>
      </c>
      <c r="B697" s="223" t="s">
        <v>1230</v>
      </c>
      <c r="C697" s="241">
        <v>0</v>
      </c>
      <c r="D697" s="242"/>
      <c r="E697" s="190">
        <v>0</v>
      </c>
      <c r="F697" s="245"/>
      <c r="G697" s="244"/>
    </row>
    <row r="698" spans="1:7">
      <c r="A698" s="223">
        <v>2100206</v>
      </c>
      <c r="B698" s="223" t="s">
        <v>1231</v>
      </c>
      <c r="C698" s="241">
        <v>100</v>
      </c>
      <c r="D698" s="242"/>
      <c r="E698" s="190">
        <v>0</v>
      </c>
      <c r="F698" s="245"/>
      <c r="G698" s="244"/>
    </row>
    <row r="699" spans="1:7">
      <c r="A699" s="223">
        <v>2100207</v>
      </c>
      <c r="B699" s="223" t="s">
        <v>1232</v>
      </c>
      <c r="C699" s="241">
        <v>0</v>
      </c>
      <c r="D699" s="242"/>
      <c r="E699" s="190">
        <v>0</v>
      </c>
      <c r="F699" s="245"/>
      <c r="G699" s="244"/>
    </row>
    <row r="700" spans="1:7">
      <c r="A700" s="223">
        <v>2100208</v>
      </c>
      <c r="B700" s="223" t="s">
        <v>1233</v>
      </c>
      <c r="C700" s="241">
        <v>0</v>
      </c>
      <c r="D700" s="242"/>
      <c r="E700" s="190">
        <v>0</v>
      </c>
      <c r="F700" s="245"/>
      <c r="G700" s="244"/>
    </row>
    <row r="701" spans="1:7">
      <c r="A701" s="223">
        <v>2100209</v>
      </c>
      <c r="B701" s="223" t="s">
        <v>1234</v>
      </c>
      <c r="C701" s="241">
        <v>0</v>
      </c>
      <c r="D701" s="242"/>
      <c r="E701" s="190">
        <v>0</v>
      </c>
      <c r="F701" s="245"/>
      <c r="G701" s="244"/>
    </row>
    <row r="702" spans="1:7">
      <c r="A702" s="223">
        <v>2100210</v>
      </c>
      <c r="B702" s="223" t="s">
        <v>1235</v>
      </c>
      <c r="C702" s="241">
        <v>0</v>
      </c>
      <c r="D702" s="242"/>
      <c r="E702" s="190">
        <v>0</v>
      </c>
      <c r="F702" s="245"/>
      <c r="G702" s="244"/>
    </row>
    <row r="703" spans="1:7">
      <c r="A703" s="223">
        <v>2100211</v>
      </c>
      <c r="B703" s="223" t="s">
        <v>1236</v>
      </c>
      <c r="C703" s="241">
        <v>20</v>
      </c>
      <c r="D703" s="242">
        <v>20</v>
      </c>
      <c r="E703" s="190">
        <v>18</v>
      </c>
      <c r="F703" s="245">
        <f>E703/D703</f>
        <v>0.9</v>
      </c>
      <c r="G703" s="244"/>
    </row>
    <row r="704" spans="1:7">
      <c r="A704" s="223">
        <v>2100212</v>
      </c>
      <c r="B704" s="223" t="s">
        <v>1237</v>
      </c>
      <c r="C704" s="241">
        <v>0</v>
      </c>
      <c r="D704" s="242"/>
      <c r="E704" s="190">
        <v>0</v>
      </c>
      <c r="F704" s="245"/>
      <c r="G704" s="244"/>
    </row>
    <row r="705" spans="1:7">
      <c r="A705" s="223">
        <v>2100299</v>
      </c>
      <c r="B705" s="223" t="s">
        <v>1238</v>
      </c>
      <c r="C705" s="241">
        <v>50</v>
      </c>
      <c r="D705" s="242">
        <v>50</v>
      </c>
      <c r="E705" s="190">
        <v>47</v>
      </c>
      <c r="F705" s="245">
        <f>E705/D705</f>
        <v>0.94</v>
      </c>
      <c r="G705" s="244"/>
    </row>
    <row r="706" spans="1:7">
      <c r="A706" s="223">
        <v>21003</v>
      </c>
      <c r="B706" s="224" t="s">
        <v>1239</v>
      </c>
      <c r="C706" s="241">
        <v>449.98502</v>
      </c>
      <c r="D706" s="242">
        <f>SUM(D707:D709)</f>
        <v>425</v>
      </c>
      <c r="E706" s="190">
        <f>SUM(E707:E709)</f>
        <v>405</v>
      </c>
      <c r="F706" s="245">
        <f>E706/D706</f>
        <v>0.952941176470588</v>
      </c>
      <c r="G706" s="244"/>
    </row>
    <row r="707" spans="1:7">
      <c r="A707" s="223">
        <v>2100301</v>
      </c>
      <c r="B707" s="223" t="s">
        <v>1240</v>
      </c>
      <c r="C707" s="241">
        <v>417.08502</v>
      </c>
      <c r="D707" s="242">
        <v>372</v>
      </c>
      <c r="E707" s="190">
        <v>372</v>
      </c>
      <c r="F707" s="245">
        <f>E707/D707</f>
        <v>1</v>
      </c>
      <c r="G707" s="244"/>
    </row>
    <row r="708" spans="1:7">
      <c r="A708" s="223">
        <v>2100302</v>
      </c>
      <c r="B708" s="223" t="s">
        <v>1241</v>
      </c>
      <c r="C708" s="241">
        <v>0</v>
      </c>
      <c r="D708" s="242"/>
      <c r="E708" s="190">
        <v>0</v>
      </c>
      <c r="F708" s="245"/>
      <c r="G708" s="244"/>
    </row>
    <row r="709" spans="1:7">
      <c r="A709" s="223">
        <v>2100399</v>
      </c>
      <c r="B709" s="223" t="s">
        <v>1242</v>
      </c>
      <c r="C709" s="241">
        <v>32.9</v>
      </c>
      <c r="D709" s="242">
        <v>53</v>
      </c>
      <c r="E709" s="190">
        <v>33</v>
      </c>
      <c r="F709" s="245">
        <f>E709/D709</f>
        <v>0.622641509433962</v>
      </c>
      <c r="G709" s="244"/>
    </row>
    <row r="710" spans="1:7">
      <c r="A710" s="223">
        <v>21004</v>
      </c>
      <c r="B710" s="224" t="s">
        <v>1243</v>
      </c>
      <c r="C710" s="241">
        <v>14667.167657</v>
      </c>
      <c r="D710" s="242">
        <f>SUM(D711:D721)</f>
        <v>15089</v>
      </c>
      <c r="E710" s="190">
        <f>SUM(E711:E721)</f>
        <v>16056</v>
      </c>
      <c r="F710" s="245">
        <f>E710/D710</f>
        <v>1.06408642057128</v>
      </c>
      <c r="G710" s="244"/>
    </row>
    <row r="711" spans="1:7">
      <c r="A711" s="223">
        <v>2100401</v>
      </c>
      <c r="B711" s="223" t="s">
        <v>1244</v>
      </c>
      <c r="C711" s="241">
        <v>5403.091475</v>
      </c>
      <c r="D711" s="242">
        <v>4314</v>
      </c>
      <c r="E711" s="190">
        <v>4384</v>
      </c>
      <c r="F711" s="245">
        <f>E711/D711</f>
        <v>1.01622624014835</v>
      </c>
      <c r="G711" s="244"/>
    </row>
    <row r="712" spans="1:7">
      <c r="A712" s="223">
        <v>2100402</v>
      </c>
      <c r="B712" s="223" t="s">
        <v>1245</v>
      </c>
      <c r="C712" s="241">
        <v>552.628625</v>
      </c>
      <c r="D712" s="242">
        <v>551</v>
      </c>
      <c r="E712" s="190">
        <v>540</v>
      </c>
      <c r="F712" s="245">
        <f>E712/D712</f>
        <v>0.980036297640653</v>
      </c>
      <c r="G712" s="244"/>
    </row>
    <row r="713" spans="1:7">
      <c r="A713" s="223">
        <v>2100403</v>
      </c>
      <c r="B713" s="223" t="s">
        <v>1246</v>
      </c>
      <c r="C713" s="241">
        <v>2733.617557</v>
      </c>
      <c r="D713" s="242">
        <v>2626</v>
      </c>
      <c r="E713" s="190">
        <v>2624</v>
      </c>
      <c r="F713" s="245">
        <f>E713/D713</f>
        <v>0.999238385376999</v>
      </c>
      <c r="G713" s="244"/>
    </row>
    <row r="714" spans="1:7">
      <c r="A714" s="223">
        <v>2100404</v>
      </c>
      <c r="B714" s="223" t="s">
        <v>1247</v>
      </c>
      <c r="C714" s="241">
        <v>0</v>
      </c>
      <c r="D714" s="242"/>
      <c r="E714" s="190">
        <v>0</v>
      </c>
      <c r="F714" s="245"/>
      <c r="G714" s="244"/>
    </row>
    <row r="715" spans="1:7">
      <c r="A715" s="223">
        <v>2100405</v>
      </c>
      <c r="B715" s="223" t="s">
        <v>1248</v>
      </c>
      <c r="C715" s="241">
        <v>0</v>
      </c>
      <c r="D715" s="242"/>
      <c r="E715" s="190">
        <v>0</v>
      </c>
      <c r="F715" s="245"/>
      <c r="G715" s="244"/>
    </row>
    <row r="716" spans="1:7">
      <c r="A716" s="223">
        <v>2100406</v>
      </c>
      <c r="B716" s="223" t="s">
        <v>1249</v>
      </c>
      <c r="C716" s="241">
        <v>0</v>
      </c>
      <c r="D716" s="242"/>
      <c r="E716" s="190">
        <v>0</v>
      </c>
      <c r="F716" s="245"/>
      <c r="G716" s="244"/>
    </row>
    <row r="717" spans="1:7">
      <c r="A717" s="223">
        <v>2100407</v>
      </c>
      <c r="B717" s="223" t="s">
        <v>1250</v>
      </c>
      <c r="C717" s="241">
        <v>0</v>
      </c>
      <c r="D717" s="242"/>
      <c r="E717" s="190">
        <v>0</v>
      </c>
      <c r="F717" s="245"/>
      <c r="G717" s="244"/>
    </row>
    <row r="718" spans="1:7">
      <c r="A718" s="223">
        <v>2100408</v>
      </c>
      <c r="B718" s="223" t="s">
        <v>1251</v>
      </c>
      <c r="C718" s="241">
        <v>4737.93</v>
      </c>
      <c r="D718" s="242">
        <v>3772</v>
      </c>
      <c r="E718" s="190">
        <v>4825</v>
      </c>
      <c r="F718" s="245">
        <f>E718/D718</f>
        <v>1.27916224814422</v>
      </c>
      <c r="G718" s="244"/>
    </row>
    <row r="719" spans="1:7">
      <c r="A719" s="223">
        <v>2100409</v>
      </c>
      <c r="B719" s="223" t="s">
        <v>1252</v>
      </c>
      <c r="C719" s="241">
        <v>90.9</v>
      </c>
      <c r="D719" s="242">
        <v>226</v>
      </c>
      <c r="E719" s="190">
        <v>119</v>
      </c>
      <c r="F719" s="245">
        <f>E719/D719</f>
        <v>0.526548672566372</v>
      </c>
      <c r="G719" s="244"/>
    </row>
    <row r="720" spans="1:7">
      <c r="A720" s="223">
        <v>2100410</v>
      </c>
      <c r="B720" s="223" t="s">
        <v>1253</v>
      </c>
      <c r="C720" s="241">
        <v>0</v>
      </c>
      <c r="D720" s="242">
        <v>125</v>
      </c>
      <c r="E720" s="190">
        <v>125</v>
      </c>
      <c r="F720" s="245">
        <f>E720/D720</f>
        <v>1</v>
      </c>
      <c r="G720" s="244"/>
    </row>
    <row r="721" spans="1:7">
      <c r="A721" s="223">
        <v>2100499</v>
      </c>
      <c r="B721" s="223" t="s">
        <v>1254</v>
      </c>
      <c r="C721" s="241">
        <v>1149</v>
      </c>
      <c r="D721" s="242">
        <v>3475</v>
      </c>
      <c r="E721" s="190">
        <v>3439</v>
      </c>
      <c r="F721" s="245">
        <f>E721/D721</f>
        <v>0.989640287769784</v>
      </c>
      <c r="G721" s="244"/>
    </row>
    <row r="722" spans="1:7">
      <c r="A722" s="223">
        <v>21006</v>
      </c>
      <c r="B722" s="224" t="s">
        <v>1255</v>
      </c>
      <c r="C722" s="241">
        <v>25</v>
      </c>
      <c r="D722" s="242">
        <f>SUM(D723:D724)</f>
        <v>45</v>
      </c>
      <c r="E722" s="190">
        <f>SUM(E723:E724)</f>
        <v>29</v>
      </c>
      <c r="F722" s="245">
        <f>E722/D722</f>
        <v>0.644444444444444</v>
      </c>
      <c r="G722" s="244"/>
    </row>
    <row r="723" spans="1:7">
      <c r="A723" s="223">
        <v>2100601</v>
      </c>
      <c r="B723" s="223" t="s">
        <v>1256</v>
      </c>
      <c r="C723" s="241">
        <v>0</v>
      </c>
      <c r="D723" s="242"/>
      <c r="E723" s="190">
        <v>0</v>
      </c>
      <c r="F723" s="245"/>
      <c r="G723" s="244"/>
    </row>
    <row r="724" spans="1:7">
      <c r="A724" s="223">
        <v>2100699</v>
      </c>
      <c r="B724" s="223" t="s">
        <v>1257</v>
      </c>
      <c r="C724" s="241">
        <v>25</v>
      </c>
      <c r="D724" s="242">
        <v>45</v>
      </c>
      <c r="E724" s="190">
        <v>29</v>
      </c>
      <c r="F724" s="245">
        <f>E724/D724</f>
        <v>0.644444444444444</v>
      </c>
      <c r="G724" s="244"/>
    </row>
    <row r="725" spans="1:7">
      <c r="A725" s="223">
        <v>21007</v>
      </c>
      <c r="B725" s="224" t="s">
        <v>1258</v>
      </c>
      <c r="C725" s="241">
        <v>2229.859673</v>
      </c>
      <c r="D725" s="242">
        <f>SUM(D726:D728)</f>
        <v>1943</v>
      </c>
      <c r="E725" s="190">
        <f>SUM(E726:E728)</f>
        <v>1926</v>
      </c>
      <c r="F725" s="245">
        <f>E725/D725</f>
        <v>0.991250643335049</v>
      </c>
      <c r="G725" s="244"/>
    </row>
    <row r="726" spans="1:7">
      <c r="A726" s="223">
        <v>2100716</v>
      </c>
      <c r="B726" s="223" t="s">
        <v>1259</v>
      </c>
      <c r="C726" s="241">
        <v>0</v>
      </c>
      <c r="D726" s="242"/>
      <c r="E726" s="190">
        <v>0</v>
      </c>
      <c r="F726" s="245"/>
      <c r="G726" s="244"/>
    </row>
    <row r="727" spans="1:7">
      <c r="A727" s="223">
        <v>2100717</v>
      </c>
      <c r="B727" s="223" t="s">
        <v>1260</v>
      </c>
      <c r="C727" s="241">
        <v>156</v>
      </c>
      <c r="D727" s="242">
        <v>146</v>
      </c>
      <c r="E727" s="190">
        <v>144</v>
      </c>
      <c r="F727" s="245">
        <f t="shared" ref="F727:F732" si="6">E727/D727</f>
        <v>0.986301369863014</v>
      </c>
      <c r="G727" s="244"/>
    </row>
    <row r="728" spans="1:7">
      <c r="A728" s="223">
        <v>2100799</v>
      </c>
      <c r="B728" s="223" t="s">
        <v>1261</v>
      </c>
      <c r="C728" s="241">
        <v>2073.859673</v>
      </c>
      <c r="D728" s="242">
        <v>1797</v>
      </c>
      <c r="E728" s="190">
        <v>1782</v>
      </c>
      <c r="F728" s="245">
        <f t="shared" si="6"/>
        <v>0.991652754590985</v>
      </c>
      <c r="G728" s="244"/>
    </row>
    <row r="729" spans="1:7">
      <c r="A729" s="223">
        <v>21011</v>
      </c>
      <c r="B729" s="224" t="s">
        <v>1262</v>
      </c>
      <c r="C729" s="241">
        <v>3805.710597</v>
      </c>
      <c r="D729" s="242">
        <f>SUM(D730:D732)</f>
        <v>4746</v>
      </c>
      <c r="E729" s="190">
        <f>SUM(E730:E733)</f>
        <v>4698</v>
      </c>
      <c r="F729" s="245">
        <f t="shared" si="6"/>
        <v>0.989886219974716</v>
      </c>
      <c r="G729" s="244"/>
    </row>
    <row r="730" spans="1:7">
      <c r="A730" s="223">
        <v>2101101</v>
      </c>
      <c r="B730" s="223" t="s">
        <v>1263</v>
      </c>
      <c r="C730" s="241">
        <v>1516.289937</v>
      </c>
      <c r="D730" s="242">
        <v>1689</v>
      </c>
      <c r="E730" s="190">
        <v>1674</v>
      </c>
      <c r="F730" s="245">
        <f t="shared" si="6"/>
        <v>0.991119005328597</v>
      </c>
      <c r="G730" s="244"/>
    </row>
    <row r="731" spans="1:7">
      <c r="A731" s="223">
        <v>2101102</v>
      </c>
      <c r="B731" s="223" t="s">
        <v>1264</v>
      </c>
      <c r="C731" s="241">
        <v>2289.42066</v>
      </c>
      <c r="D731" s="242">
        <v>3037</v>
      </c>
      <c r="E731" s="190">
        <v>3004</v>
      </c>
      <c r="F731" s="245">
        <f t="shared" si="6"/>
        <v>0.989134013829437</v>
      </c>
      <c r="G731" s="244"/>
    </row>
    <row r="732" spans="1:7">
      <c r="A732" s="223">
        <v>2101103</v>
      </c>
      <c r="B732" s="223" t="s">
        <v>1265</v>
      </c>
      <c r="C732" s="241">
        <v>0</v>
      </c>
      <c r="D732" s="242">
        <v>20</v>
      </c>
      <c r="E732" s="190">
        <v>20</v>
      </c>
      <c r="F732" s="245">
        <f t="shared" si="6"/>
        <v>1</v>
      </c>
      <c r="G732" s="244"/>
    </row>
    <row r="733" spans="1:7">
      <c r="A733" s="223">
        <v>2101199</v>
      </c>
      <c r="B733" s="223" t="s">
        <v>1266</v>
      </c>
      <c r="C733" s="241">
        <v>0</v>
      </c>
      <c r="D733" s="242"/>
      <c r="E733" s="190">
        <v>0</v>
      </c>
      <c r="F733" s="245"/>
      <c r="G733" s="244"/>
    </row>
    <row r="734" spans="1:7">
      <c r="A734" s="223">
        <v>21012</v>
      </c>
      <c r="B734" s="224" t="s">
        <v>1267</v>
      </c>
      <c r="C734" s="241">
        <v>0</v>
      </c>
      <c r="D734" s="242"/>
      <c r="E734" s="190">
        <f>SUM(E735:E737)</f>
        <v>0</v>
      </c>
      <c r="F734" s="245"/>
      <c r="G734" s="244"/>
    </row>
    <row r="735" spans="1:7">
      <c r="A735" s="223">
        <v>2101201</v>
      </c>
      <c r="B735" s="223" t="s">
        <v>1268</v>
      </c>
      <c r="C735" s="241">
        <v>0</v>
      </c>
      <c r="D735" s="242"/>
      <c r="E735" s="190">
        <v>0</v>
      </c>
      <c r="F735" s="245"/>
      <c r="G735" s="244"/>
    </row>
    <row r="736" spans="1:7">
      <c r="A736" s="223">
        <v>2101202</v>
      </c>
      <c r="B736" s="223" t="s">
        <v>1269</v>
      </c>
      <c r="C736" s="241">
        <v>0</v>
      </c>
      <c r="D736" s="242"/>
      <c r="E736" s="190">
        <v>0</v>
      </c>
      <c r="F736" s="245"/>
      <c r="G736" s="244"/>
    </row>
    <row r="737" spans="1:7">
      <c r="A737" s="223">
        <v>2101299</v>
      </c>
      <c r="B737" s="223" t="s">
        <v>1270</v>
      </c>
      <c r="C737" s="241">
        <v>0</v>
      </c>
      <c r="D737" s="242"/>
      <c r="E737" s="190">
        <v>0</v>
      </c>
      <c r="F737" s="245"/>
      <c r="G737" s="244"/>
    </row>
    <row r="738" spans="1:7">
      <c r="A738" s="223">
        <v>21013</v>
      </c>
      <c r="B738" s="224" t="s">
        <v>1271</v>
      </c>
      <c r="C738" s="241">
        <v>0</v>
      </c>
      <c r="D738" s="242"/>
      <c r="E738" s="190">
        <f>SUM(E739:E741)</f>
        <v>0</v>
      </c>
      <c r="F738" s="245"/>
      <c r="G738" s="244"/>
    </row>
    <row r="739" spans="1:7">
      <c r="A739" s="223">
        <v>2101301</v>
      </c>
      <c r="B739" s="223" t="s">
        <v>1272</v>
      </c>
      <c r="C739" s="241">
        <v>0</v>
      </c>
      <c r="D739" s="242"/>
      <c r="E739" s="190">
        <v>0</v>
      </c>
      <c r="F739" s="245"/>
      <c r="G739" s="244"/>
    </row>
    <row r="740" spans="1:7">
      <c r="A740" s="223">
        <v>2101302</v>
      </c>
      <c r="B740" s="223" t="s">
        <v>1273</v>
      </c>
      <c r="C740" s="241">
        <v>0</v>
      </c>
      <c r="D740" s="242"/>
      <c r="E740" s="190">
        <v>0</v>
      </c>
      <c r="F740" s="245"/>
      <c r="G740" s="244"/>
    </row>
    <row r="741" spans="1:7">
      <c r="A741" s="223">
        <v>2101399</v>
      </c>
      <c r="B741" s="223" t="s">
        <v>1274</v>
      </c>
      <c r="C741" s="241">
        <v>0</v>
      </c>
      <c r="D741" s="242"/>
      <c r="E741" s="190">
        <v>0</v>
      </c>
      <c r="F741" s="245"/>
      <c r="G741" s="244"/>
    </row>
    <row r="742" spans="1:7">
      <c r="A742" s="223">
        <v>21014</v>
      </c>
      <c r="B742" s="224" t="s">
        <v>1275</v>
      </c>
      <c r="C742" s="241">
        <v>4</v>
      </c>
      <c r="D742" s="242">
        <f>SUM(D743)</f>
        <v>6</v>
      </c>
      <c r="E742" s="190">
        <f>SUM(E743:E744)</f>
        <v>6</v>
      </c>
      <c r="F742" s="245">
        <f>E742/D742</f>
        <v>1</v>
      </c>
      <c r="G742" s="244"/>
    </row>
    <row r="743" spans="1:7">
      <c r="A743" s="223">
        <v>2101401</v>
      </c>
      <c r="B743" s="223" t="s">
        <v>1276</v>
      </c>
      <c r="C743" s="241">
        <v>4</v>
      </c>
      <c r="D743" s="242">
        <v>6</v>
      </c>
      <c r="E743" s="190">
        <v>6</v>
      </c>
      <c r="F743" s="245">
        <f>E743/D743</f>
        <v>1</v>
      </c>
      <c r="G743" s="244"/>
    </row>
    <row r="744" spans="1:7">
      <c r="A744" s="223">
        <v>2101499</v>
      </c>
      <c r="B744" s="223" t="s">
        <v>1277</v>
      </c>
      <c r="C744" s="241">
        <v>0</v>
      </c>
      <c r="D744" s="242"/>
      <c r="E744" s="190">
        <v>0</v>
      </c>
      <c r="F744" s="245"/>
      <c r="G744" s="244"/>
    </row>
    <row r="745" spans="1:7">
      <c r="A745" s="223">
        <v>21015</v>
      </c>
      <c r="B745" s="224" t="s">
        <v>1278</v>
      </c>
      <c r="C745" s="241">
        <v>1001</v>
      </c>
      <c r="D745" s="242">
        <f>SUM(D746:D753)</f>
        <v>1027</v>
      </c>
      <c r="E745" s="190">
        <f>SUM(E746:E753)</f>
        <v>1022</v>
      </c>
      <c r="F745" s="245">
        <f>E745/D745</f>
        <v>0.995131450827653</v>
      </c>
      <c r="G745" s="244"/>
    </row>
    <row r="746" spans="1:7">
      <c r="A746" s="223">
        <v>2101501</v>
      </c>
      <c r="B746" s="223" t="s">
        <v>736</v>
      </c>
      <c r="C746" s="241">
        <v>0</v>
      </c>
      <c r="D746" s="242"/>
      <c r="E746" s="190">
        <v>0</v>
      </c>
      <c r="F746" s="245"/>
      <c r="G746" s="244"/>
    </row>
    <row r="747" spans="1:7">
      <c r="A747" s="223">
        <v>2101502</v>
      </c>
      <c r="B747" s="223" t="s">
        <v>737</v>
      </c>
      <c r="C747" s="241">
        <v>0</v>
      </c>
      <c r="D747" s="242"/>
      <c r="E747" s="190">
        <v>0</v>
      </c>
      <c r="F747" s="245"/>
      <c r="G747" s="244"/>
    </row>
    <row r="748" spans="1:7">
      <c r="A748" s="223">
        <v>2101503</v>
      </c>
      <c r="B748" s="223" t="s">
        <v>738</v>
      </c>
      <c r="C748" s="241">
        <v>0</v>
      </c>
      <c r="D748" s="242"/>
      <c r="E748" s="190">
        <v>0</v>
      </c>
      <c r="F748" s="245"/>
      <c r="G748" s="244"/>
    </row>
    <row r="749" spans="1:7">
      <c r="A749" s="223">
        <v>2101504</v>
      </c>
      <c r="B749" s="223" t="s">
        <v>777</v>
      </c>
      <c r="C749" s="241">
        <v>0</v>
      </c>
      <c r="D749" s="242">
        <v>16</v>
      </c>
      <c r="E749" s="190">
        <v>16</v>
      </c>
      <c r="F749" s="245">
        <f>E749/D749</f>
        <v>1</v>
      </c>
      <c r="G749" s="244"/>
    </row>
    <row r="750" spans="1:7">
      <c r="A750" s="223">
        <v>2101505</v>
      </c>
      <c r="B750" s="223" t="s">
        <v>1279</v>
      </c>
      <c r="C750" s="241">
        <v>0</v>
      </c>
      <c r="D750" s="242"/>
      <c r="E750" s="190">
        <v>0</v>
      </c>
      <c r="F750" s="245"/>
      <c r="G750" s="244"/>
    </row>
    <row r="751" spans="1:7">
      <c r="A751" s="223">
        <v>2101506</v>
      </c>
      <c r="B751" s="223" t="s">
        <v>1280</v>
      </c>
      <c r="C751" s="241">
        <v>0</v>
      </c>
      <c r="D751" s="242"/>
      <c r="E751" s="190">
        <v>0</v>
      </c>
      <c r="F751" s="245"/>
      <c r="G751" s="244"/>
    </row>
    <row r="752" spans="1:7">
      <c r="A752" s="223">
        <v>2101550</v>
      </c>
      <c r="B752" s="223" t="s">
        <v>745</v>
      </c>
      <c r="C752" s="241">
        <v>0</v>
      </c>
      <c r="D752" s="242"/>
      <c r="E752" s="190">
        <v>0</v>
      </c>
      <c r="F752" s="245"/>
      <c r="G752" s="244"/>
    </row>
    <row r="753" spans="1:7">
      <c r="A753" s="223">
        <v>2101599</v>
      </c>
      <c r="B753" s="223" t="s">
        <v>1281</v>
      </c>
      <c r="C753" s="241">
        <v>1001</v>
      </c>
      <c r="D753" s="242">
        <v>1011</v>
      </c>
      <c r="E753" s="190">
        <v>1006</v>
      </c>
      <c r="F753" s="245">
        <f>E753/D753</f>
        <v>0.995054401582592</v>
      </c>
      <c r="G753" s="244"/>
    </row>
    <row r="754" spans="1:7">
      <c r="A754" s="223">
        <v>21016</v>
      </c>
      <c r="B754" s="224" t="s">
        <v>1282</v>
      </c>
      <c r="C754" s="241">
        <v>0</v>
      </c>
      <c r="D754" s="242"/>
      <c r="E754" s="190">
        <f>E755</f>
        <v>0</v>
      </c>
      <c r="F754" s="245"/>
      <c r="G754" s="244"/>
    </row>
    <row r="755" spans="1:7">
      <c r="A755" s="223">
        <v>2101601</v>
      </c>
      <c r="B755" s="223" t="s">
        <v>1283</v>
      </c>
      <c r="C755" s="241">
        <v>0</v>
      </c>
      <c r="D755" s="242"/>
      <c r="E755" s="190">
        <v>0</v>
      </c>
      <c r="F755" s="245"/>
      <c r="G755" s="244"/>
    </row>
    <row r="756" spans="1:7">
      <c r="A756" s="223">
        <v>21099</v>
      </c>
      <c r="B756" s="224" t="s">
        <v>1284</v>
      </c>
      <c r="C756" s="241">
        <v>103</v>
      </c>
      <c r="D756" s="242">
        <f>SUM(D757)</f>
        <v>2041</v>
      </c>
      <c r="E756" s="190">
        <f>E757</f>
        <v>2039</v>
      </c>
      <c r="F756" s="245">
        <f>E756/D756</f>
        <v>0.999020088192063</v>
      </c>
      <c r="G756" s="244"/>
    </row>
    <row r="757" spans="1:7">
      <c r="A757" s="223">
        <v>2109901</v>
      </c>
      <c r="B757" s="223" t="s">
        <v>1285</v>
      </c>
      <c r="C757" s="241">
        <v>103</v>
      </c>
      <c r="D757" s="242">
        <v>2041</v>
      </c>
      <c r="E757" s="190">
        <v>2039</v>
      </c>
      <c r="F757" s="245">
        <f>E757/D757</f>
        <v>0.999020088192063</v>
      </c>
      <c r="G757" s="244"/>
    </row>
    <row r="758" ht="60" spans="1:7">
      <c r="A758" s="223">
        <v>211</v>
      </c>
      <c r="B758" s="224" t="s">
        <v>1286</v>
      </c>
      <c r="C758" s="241">
        <v>13678.41028</v>
      </c>
      <c r="D758" s="242">
        <f>SUM(D759,D769,D773,D781,D786,D793,D799,D802,D805,D807,D809,D815,D817,D819,D834)</f>
        <v>9766</v>
      </c>
      <c r="E758" s="190">
        <f>SUM(E759,E769,E773,E781,E786,E793,E799,E802,E805,E807,E809,E815,E817,E819,E834)</f>
        <v>7613</v>
      </c>
      <c r="F758" s="245">
        <f>E758/D758</f>
        <v>0.7795412656154</v>
      </c>
      <c r="G758" s="248" t="s">
        <v>1287</v>
      </c>
    </row>
    <row r="759" spans="1:7">
      <c r="A759" s="223">
        <v>21101</v>
      </c>
      <c r="B759" s="224" t="s">
        <v>1288</v>
      </c>
      <c r="C759" s="241">
        <v>3404.62</v>
      </c>
      <c r="D759" s="242">
        <f>SUM(D768)</f>
        <v>3658</v>
      </c>
      <c r="E759" s="190">
        <f>SUM(E760:E768)</f>
        <v>2572</v>
      </c>
      <c r="F759" s="245">
        <f>E759/D759</f>
        <v>0.703116457080372</v>
      </c>
      <c r="G759" s="244"/>
    </row>
    <row r="760" spans="1:7">
      <c r="A760" s="223">
        <v>2110101</v>
      </c>
      <c r="B760" s="223" t="s">
        <v>736</v>
      </c>
      <c r="C760" s="241">
        <v>0</v>
      </c>
      <c r="D760" s="242"/>
      <c r="E760" s="190">
        <v>0</v>
      </c>
      <c r="F760" s="245"/>
      <c r="G760" s="244"/>
    </row>
    <row r="761" spans="1:7">
      <c r="A761" s="223">
        <v>2110102</v>
      </c>
      <c r="B761" s="223" t="s">
        <v>737</v>
      </c>
      <c r="C761" s="241">
        <v>0</v>
      </c>
      <c r="D761" s="242"/>
      <c r="E761" s="190">
        <v>0</v>
      </c>
      <c r="F761" s="245"/>
      <c r="G761" s="244"/>
    </row>
    <row r="762" spans="1:7">
      <c r="A762" s="223">
        <v>2110103</v>
      </c>
      <c r="B762" s="223" t="s">
        <v>738</v>
      </c>
      <c r="C762" s="241">
        <v>0</v>
      </c>
      <c r="D762" s="242"/>
      <c r="E762" s="190">
        <v>0</v>
      </c>
      <c r="F762" s="245"/>
      <c r="G762" s="244"/>
    </row>
    <row r="763" spans="1:7">
      <c r="A763" s="223">
        <v>2110104</v>
      </c>
      <c r="B763" s="223" t="s">
        <v>1289</v>
      </c>
      <c r="C763" s="241">
        <v>0</v>
      </c>
      <c r="D763" s="242"/>
      <c r="E763" s="190">
        <v>0</v>
      </c>
      <c r="F763" s="245"/>
      <c r="G763" s="244"/>
    </row>
    <row r="764" spans="1:7">
      <c r="A764" s="223">
        <v>2110105</v>
      </c>
      <c r="B764" s="223" t="s">
        <v>1290</v>
      </c>
      <c r="C764" s="241">
        <v>0</v>
      </c>
      <c r="D764" s="242"/>
      <c r="E764" s="190">
        <v>0</v>
      </c>
      <c r="F764" s="245"/>
      <c r="G764" s="244"/>
    </row>
    <row r="765" spans="1:7">
      <c r="A765" s="223">
        <v>2110106</v>
      </c>
      <c r="B765" s="223" t="s">
        <v>1291</v>
      </c>
      <c r="C765" s="241">
        <v>0</v>
      </c>
      <c r="D765" s="242"/>
      <c r="E765" s="190">
        <v>0</v>
      </c>
      <c r="F765" s="245"/>
      <c r="G765" s="244"/>
    </row>
    <row r="766" spans="1:7">
      <c r="A766" s="223">
        <v>2110107</v>
      </c>
      <c r="B766" s="223" t="s">
        <v>1292</v>
      </c>
      <c r="C766" s="241">
        <v>0</v>
      </c>
      <c r="D766" s="242"/>
      <c r="E766" s="190">
        <v>0</v>
      </c>
      <c r="F766" s="245"/>
      <c r="G766" s="244"/>
    </row>
    <row r="767" spans="1:7">
      <c r="A767" s="223">
        <v>2110108</v>
      </c>
      <c r="B767" s="223" t="s">
        <v>1293</v>
      </c>
      <c r="C767" s="241">
        <v>0</v>
      </c>
      <c r="D767" s="242"/>
      <c r="E767" s="190">
        <v>0</v>
      </c>
      <c r="F767" s="245"/>
      <c r="G767" s="244"/>
    </row>
    <row r="768" spans="1:7">
      <c r="A768" s="223">
        <v>2110199</v>
      </c>
      <c r="B768" s="223" t="s">
        <v>1294</v>
      </c>
      <c r="C768" s="241">
        <v>3404.62</v>
      </c>
      <c r="D768" s="242">
        <v>3658</v>
      </c>
      <c r="E768" s="190">
        <v>2572</v>
      </c>
      <c r="F768" s="245">
        <f>E768/D768</f>
        <v>0.703116457080372</v>
      </c>
      <c r="G768" s="244"/>
    </row>
    <row r="769" spans="1:7">
      <c r="A769" s="223">
        <v>21102</v>
      </c>
      <c r="B769" s="224" t="s">
        <v>1295</v>
      </c>
      <c r="C769" s="241">
        <v>0</v>
      </c>
      <c r="D769" s="242"/>
      <c r="E769" s="190">
        <f>SUM(E770:E772)</f>
        <v>0</v>
      </c>
      <c r="F769" s="245"/>
      <c r="G769" s="244"/>
    </row>
    <row r="770" spans="1:7">
      <c r="A770" s="223">
        <v>2110203</v>
      </c>
      <c r="B770" s="223" t="s">
        <v>1296</v>
      </c>
      <c r="C770" s="241">
        <v>0</v>
      </c>
      <c r="D770" s="242"/>
      <c r="E770" s="190">
        <v>0</v>
      </c>
      <c r="F770" s="245"/>
      <c r="G770" s="244"/>
    </row>
    <row r="771" spans="1:7">
      <c r="A771" s="223">
        <v>2110204</v>
      </c>
      <c r="B771" s="223" t="s">
        <v>1297</v>
      </c>
      <c r="C771" s="241">
        <v>0</v>
      </c>
      <c r="D771" s="242"/>
      <c r="E771" s="190">
        <v>0</v>
      </c>
      <c r="F771" s="245"/>
      <c r="G771" s="244"/>
    </row>
    <row r="772" spans="1:7">
      <c r="A772" s="223">
        <v>2110299</v>
      </c>
      <c r="B772" s="223" t="s">
        <v>1298</v>
      </c>
      <c r="C772" s="241">
        <v>0</v>
      </c>
      <c r="D772" s="242"/>
      <c r="E772" s="190">
        <v>0</v>
      </c>
      <c r="F772" s="245"/>
      <c r="G772" s="244"/>
    </row>
    <row r="773" spans="1:7">
      <c r="A773" s="223">
        <v>21103</v>
      </c>
      <c r="B773" s="224" t="s">
        <v>1299</v>
      </c>
      <c r="C773" s="241">
        <v>4810.71258</v>
      </c>
      <c r="D773" s="242">
        <f>SUM(D775)</f>
        <v>1479</v>
      </c>
      <c r="E773" s="190">
        <f>SUM(E774:E780)</f>
        <v>483</v>
      </c>
      <c r="F773" s="245">
        <f>E773/D773</f>
        <v>0.32657200811359</v>
      </c>
      <c r="G773" s="244"/>
    </row>
    <row r="774" spans="1:7">
      <c r="A774" s="223">
        <v>2110301</v>
      </c>
      <c r="B774" s="223" t="s">
        <v>1300</v>
      </c>
      <c r="C774" s="241">
        <v>0</v>
      </c>
      <c r="D774" s="242"/>
      <c r="E774" s="190">
        <v>0</v>
      </c>
      <c r="F774" s="245"/>
      <c r="G774" s="244"/>
    </row>
    <row r="775" spans="1:7">
      <c r="A775" s="223">
        <v>2110302</v>
      </c>
      <c r="B775" s="223" t="s">
        <v>1301</v>
      </c>
      <c r="C775" s="241">
        <v>4810.71258</v>
      </c>
      <c r="D775" s="242">
        <v>1479</v>
      </c>
      <c r="E775" s="190">
        <v>483</v>
      </c>
      <c r="F775" s="245">
        <f>E775/D775</f>
        <v>0.32657200811359</v>
      </c>
      <c r="G775" s="244"/>
    </row>
    <row r="776" spans="1:7">
      <c r="A776" s="223">
        <v>2110303</v>
      </c>
      <c r="B776" s="223" t="s">
        <v>1302</v>
      </c>
      <c r="C776" s="241">
        <v>0</v>
      </c>
      <c r="D776" s="242"/>
      <c r="E776" s="190">
        <v>0</v>
      </c>
      <c r="F776" s="245"/>
      <c r="G776" s="244"/>
    </row>
    <row r="777" spans="1:7">
      <c r="A777" s="223">
        <v>2110304</v>
      </c>
      <c r="B777" s="223" t="s">
        <v>1303</v>
      </c>
      <c r="C777" s="241">
        <v>0</v>
      </c>
      <c r="D777" s="242"/>
      <c r="E777" s="190">
        <v>0</v>
      </c>
      <c r="F777" s="245"/>
      <c r="G777" s="244"/>
    </row>
    <row r="778" spans="1:7">
      <c r="A778" s="223">
        <v>2110305</v>
      </c>
      <c r="B778" s="223" t="s">
        <v>1304</v>
      </c>
      <c r="C778" s="241">
        <v>0</v>
      </c>
      <c r="D778" s="242"/>
      <c r="E778" s="190">
        <v>0</v>
      </c>
      <c r="F778" s="245"/>
      <c r="G778" s="244"/>
    </row>
    <row r="779" spans="1:7">
      <c r="A779" s="223">
        <v>2110306</v>
      </c>
      <c r="B779" s="223" t="s">
        <v>1305</v>
      </c>
      <c r="C779" s="241">
        <v>0</v>
      </c>
      <c r="D779" s="242"/>
      <c r="E779" s="190">
        <v>0</v>
      </c>
      <c r="F779" s="245"/>
      <c r="G779" s="244"/>
    </row>
    <row r="780" spans="1:7">
      <c r="A780" s="223">
        <v>2110399</v>
      </c>
      <c r="B780" s="223" t="s">
        <v>1306</v>
      </c>
      <c r="C780" s="241">
        <v>0</v>
      </c>
      <c r="D780" s="242"/>
      <c r="E780" s="190">
        <v>0</v>
      </c>
      <c r="F780" s="245"/>
      <c r="G780" s="244"/>
    </row>
    <row r="781" spans="1:7">
      <c r="A781" s="223">
        <v>21104</v>
      </c>
      <c r="B781" s="224" t="s">
        <v>1307</v>
      </c>
      <c r="C781" s="241">
        <v>32</v>
      </c>
      <c r="D781" s="242">
        <f>SUM(D782:D784)</f>
        <v>61</v>
      </c>
      <c r="E781" s="190">
        <f>SUM(E782:E785)</f>
        <v>61</v>
      </c>
      <c r="F781" s="245">
        <f>E781/D781</f>
        <v>1</v>
      </c>
      <c r="G781" s="244"/>
    </row>
    <row r="782" spans="1:7">
      <c r="A782" s="223">
        <v>2110401</v>
      </c>
      <c r="B782" s="223" t="s">
        <v>1308</v>
      </c>
      <c r="C782" s="241">
        <v>10</v>
      </c>
      <c r="D782" s="242">
        <v>19</v>
      </c>
      <c r="E782" s="190">
        <v>19</v>
      </c>
      <c r="F782" s="245">
        <f>E782/D782</f>
        <v>1</v>
      </c>
      <c r="G782" s="244"/>
    </row>
    <row r="783" spans="1:7">
      <c r="A783" s="223">
        <v>2110402</v>
      </c>
      <c r="B783" s="223" t="s">
        <v>1309</v>
      </c>
      <c r="C783" s="241">
        <v>0</v>
      </c>
      <c r="D783" s="242"/>
      <c r="E783" s="190">
        <v>0</v>
      </c>
      <c r="F783" s="245"/>
      <c r="G783" s="244"/>
    </row>
    <row r="784" spans="1:7">
      <c r="A784" s="223">
        <v>2110404</v>
      </c>
      <c r="B784" s="223" t="s">
        <v>1310</v>
      </c>
      <c r="C784" s="241">
        <v>22</v>
      </c>
      <c r="D784" s="242">
        <v>42</v>
      </c>
      <c r="E784" s="190">
        <v>42</v>
      </c>
      <c r="F784" s="245">
        <f>E784/D784</f>
        <v>1</v>
      </c>
      <c r="G784" s="244"/>
    </row>
    <row r="785" spans="1:7">
      <c r="A785" s="223">
        <v>2110499</v>
      </c>
      <c r="B785" s="223" t="s">
        <v>1311</v>
      </c>
      <c r="C785" s="241">
        <v>0</v>
      </c>
      <c r="D785" s="242"/>
      <c r="E785" s="190">
        <v>0</v>
      </c>
      <c r="F785" s="245"/>
      <c r="G785" s="244"/>
    </row>
    <row r="786" spans="1:7">
      <c r="A786" s="223">
        <v>21105</v>
      </c>
      <c r="B786" s="224" t="s">
        <v>1312</v>
      </c>
      <c r="C786" s="241">
        <v>0</v>
      </c>
      <c r="D786" s="242"/>
      <c r="E786" s="190">
        <f>SUM(E787:E792)</f>
        <v>0</v>
      </c>
      <c r="F786" s="245"/>
      <c r="G786" s="244"/>
    </row>
    <row r="787" spans="1:7">
      <c r="A787" s="223">
        <v>2110501</v>
      </c>
      <c r="B787" s="223" t="s">
        <v>1313</v>
      </c>
      <c r="C787" s="241">
        <v>0</v>
      </c>
      <c r="D787" s="242"/>
      <c r="E787" s="190">
        <v>0</v>
      </c>
      <c r="F787" s="245"/>
      <c r="G787" s="244"/>
    </row>
    <row r="788" spans="1:7">
      <c r="A788" s="223">
        <v>2110502</v>
      </c>
      <c r="B788" s="223" t="s">
        <v>1314</v>
      </c>
      <c r="C788" s="241">
        <v>0</v>
      </c>
      <c r="D788" s="242"/>
      <c r="E788" s="190">
        <v>0</v>
      </c>
      <c r="F788" s="245"/>
      <c r="G788" s="244"/>
    </row>
    <row r="789" spans="1:7">
      <c r="A789" s="223">
        <v>2110503</v>
      </c>
      <c r="B789" s="223" t="s">
        <v>1315</v>
      </c>
      <c r="C789" s="241">
        <v>0</v>
      </c>
      <c r="D789" s="242"/>
      <c r="E789" s="190">
        <v>0</v>
      </c>
      <c r="F789" s="245"/>
      <c r="G789" s="244"/>
    </row>
    <row r="790" spans="1:7">
      <c r="A790" s="223">
        <v>2110506</v>
      </c>
      <c r="B790" s="223" t="s">
        <v>1316</v>
      </c>
      <c r="C790" s="241">
        <v>0</v>
      </c>
      <c r="D790" s="242"/>
      <c r="E790" s="190">
        <v>0</v>
      </c>
      <c r="F790" s="245"/>
      <c r="G790" s="244"/>
    </row>
    <row r="791" spans="1:7">
      <c r="A791" s="223">
        <v>2110507</v>
      </c>
      <c r="B791" s="223" t="s">
        <v>1317</v>
      </c>
      <c r="C791" s="241">
        <v>0</v>
      </c>
      <c r="D791" s="242"/>
      <c r="E791" s="190">
        <v>0</v>
      </c>
      <c r="F791" s="245"/>
      <c r="G791" s="244"/>
    </row>
    <row r="792" spans="1:7">
      <c r="A792" s="223">
        <v>2110599</v>
      </c>
      <c r="B792" s="223" t="s">
        <v>1318</v>
      </c>
      <c r="C792" s="241">
        <v>0</v>
      </c>
      <c r="D792" s="242"/>
      <c r="E792" s="190">
        <v>0</v>
      </c>
      <c r="F792" s="245"/>
      <c r="G792" s="244"/>
    </row>
    <row r="793" spans="1:7">
      <c r="A793" s="223">
        <v>21106</v>
      </c>
      <c r="B793" s="224" t="s">
        <v>1319</v>
      </c>
      <c r="C793" s="241">
        <v>0</v>
      </c>
      <c r="D793" s="242"/>
      <c r="E793" s="190">
        <f>SUM(E794:E798)</f>
        <v>0</v>
      </c>
      <c r="F793" s="245"/>
      <c r="G793" s="244"/>
    </row>
    <row r="794" spans="1:7">
      <c r="A794" s="223">
        <v>2110602</v>
      </c>
      <c r="B794" s="223" t="s">
        <v>1320</v>
      </c>
      <c r="C794" s="241">
        <v>0</v>
      </c>
      <c r="D794" s="242"/>
      <c r="E794" s="190">
        <v>0</v>
      </c>
      <c r="F794" s="245"/>
      <c r="G794" s="244"/>
    </row>
    <row r="795" spans="1:7">
      <c r="A795" s="223">
        <v>2110603</v>
      </c>
      <c r="B795" s="223" t="s">
        <v>1321</v>
      </c>
      <c r="C795" s="241">
        <v>0</v>
      </c>
      <c r="D795" s="242"/>
      <c r="E795" s="190">
        <v>0</v>
      </c>
      <c r="F795" s="245"/>
      <c r="G795" s="244"/>
    </row>
    <row r="796" spans="1:7">
      <c r="A796" s="223">
        <v>2110604</v>
      </c>
      <c r="B796" s="223" t="s">
        <v>1322</v>
      </c>
      <c r="C796" s="241">
        <v>0</v>
      </c>
      <c r="D796" s="242"/>
      <c r="E796" s="190">
        <v>0</v>
      </c>
      <c r="F796" s="245"/>
      <c r="G796" s="244"/>
    </row>
    <row r="797" spans="1:7">
      <c r="A797" s="223">
        <v>2110605</v>
      </c>
      <c r="B797" s="223" t="s">
        <v>1323</v>
      </c>
      <c r="C797" s="241">
        <v>0</v>
      </c>
      <c r="D797" s="242"/>
      <c r="E797" s="190">
        <v>0</v>
      </c>
      <c r="F797" s="245"/>
      <c r="G797" s="244"/>
    </row>
    <row r="798" spans="1:7">
      <c r="A798" s="223">
        <v>2110699</v>
      </c>
      <c r="B798" s="223" t="s">
        <v>1324</v>
      </c>
      <c r="C798" s="241">
        <v>0</v>
      </c>
      <c r="D798" s="242"/>
      <c r="E798" s="190">
        <v>0</v>
      </c>
      <c r="F798" s="245"/>
      <c r="G798" s="244"/>
    </row>
    <row r="799" spans="1:7">
      <c r="A799" s="223">
        <v>21107</v>
      </c>
      <c r="B799" s="224" t="s">
        <v>1325</v>
      </c>
      <c r="C799" s="241">
        <v>0</v>
      </c>
      <c r="D799" s="242"/>
      <c r="E799" s="190">
        <f>SUM(E800:E801)</f>
        <v>0</v>
      </c>
      <c r="F799" s="245"/>
      <c r="G799" s="244"/>
    </row>
    <row r="800" spans="1:7">
      <c r="A800" s="223">
        <v>2110704</v>
      </c>
      <c r="B800" s="223" t="s">
        <v>1326</v>
      </c>
      <c r="C800" s="241">
        <v>0</v>
      </c>
      <c r="D800" s="242"/>
      <c r="E800" s="190">
        <v>0</v>
      </c>
      <c r="F800" s="245"/>
      <c r="G800" s="244"/>
    </row>
    <row r="801" spans="1:7">
      <c r="A801" s="223">
        <v>2110799</v>
      </c>
      <c r="B801" s="223" t="s">
        <v>1327</v>
      </c>
      <c r="C801" s="241">
        <v>0</v>
      </c>
      <c r="D801" s="242"/>
      <c r="E801" s="190">
        <v>0</v>
      </c>
      <c r="F801" s="245"/>
      <c r="G801" s="244"/>
    </row>
    <row r="802" spans="1:7">
      <c r="A802" s="223">
        <v>21108</v>
      </c>
      <c r="B802" s="224" t="s">
        <v>1328</v>
      </c>
      <c r="C802" s="241">
        <v>0</v>
      </c>
      <c r="D802" s="242"/>
      <c r="E802" s="190">
        <f>SUM(E803:E804)</f>
        <v>0</v>
      </c>
      <c r="F802" s="245"/>
      <c r="G802" s="244"/>
    </row>
    <row r="803" spans="1:7">
      <c r="A803" s="223">
        <v>2110804</v>
      </c>
      <c r="B803" s="223" t="s">
        <v>1329</v>
      </c>
      <c r="C803" s="241">
        <v>0</v>
      </c>
      <c r="D803" s="242"/>
      <c r="E803" s="190">
        <v>0</v>
      </c>
      <c r="F803" s="245"/>
      <c r="G803" s="244"/>
    </row>
    <row r="804" spans="1:7">
      <c r="A804" s="223">
        <v>2110899</v>
      </c>
      <c r="B804" s="223" t="s">
        <v>1330</v>
      </c>
      <c r="C804" s="241">
        <v>0</v>
      </c>
      <c r="D804" s="242"/>
      <c r="E804" s="190">
        <v>0</v>
      </c>
      <c r="F804" s="245"/>
      <c r="G804" s="244"/>
    </row>
    <row r="805" spans="1:7">
      <c r="A805" s="223">
        <v>21109</v>
      </c>
      <c r="B805" s="224" t="s">
        <v>1331</v>
      </c>
      <c r="C805" s="241">
        <v>0</v>
      </c>
      <c r="D805" s="242"/>
      <c r="E805" s="190">
        <f>E806</f>
        <v>0</v>
      </c>
      <c r="F805" s="245"/>
      <c r="G805" s="244"/>
    </row>
    <row r="806" spans="1:7">
      <c r="A806" s="223">
        <v>2110901</v>
      </c>
      <c r="B806" s="223" t="s">
        <v>1332</v>
      </c>
      <c r="C806" s="241">
        <v>0</v>
      </c>
      <c r="D806" s="242"/>
      <c r="E806" s="190">
        <v>0</v>
      </c>
      <c r="F806" s="245"/>
      <c r="G806" s="244"/>
    </row>
    <row r="807" spans="1:7">
      <c r="A807" s="223">
        <v>21110</v>
      </c>
      <c r="B807" s="224" t="s">
        <v>1333</v>
      </c>
      <c r="C807" s="241">
        <v>1.7677</v>
      </c>
      <c r="D807" s="242"/>
      <c r="E807" s="190">
        <f>E808</f>
        <v>0</v>
      </c>
      <c r="F807" s="245"/>
      <c r="G807" s="244"/>
    </row>
    <row r="808" spans="1:7">
      <c r="A808" s="223">
        <v>2111001</v>
      </c>
      <c r="B808" s="223" t="s">
        <v>1334</v>
      </c>
      <c r="C808" s="241">
        <v>1.7677</v>
      </c>
      <c r="D808" s="242"/>
      <c r="E808" s="190">
        <v>0</v>
      </c>
      <c r="F808" s="245"/>
      <c r="G808" s="244"/>
    </row>
    <row r="809" spans="1:7">
      <c r="A809" s="223">
        <v>21111</v>
      </c>
      <c r="B809" s="224" t="s">
        <v>1335</v>
      </c>
      <c r="C809" s="241">
        <v>1419.31</v>
      </c>
      <c r="D809" s="242">
        <f>SUM(D810:D814)</f>
        <v>1405</v>
      </c>
      <c r="E809" s="190">
        <f>SUM(E810:E814)</f>
        <v>1391</v>
      </c>
      <c r="F809" s="245">
        <f>E809/D809</f>
        <v>0.990035587188612</v>
      </c>
      <c r="G809" s="244"/>
    </row>
    <row r="810" spans="1:7">
      <c r="A810" s="223">
        <v>2111101</v>
      </c>
      <c r="B810" s="223" t="s">
        <v>1336</v>
      </c>
      <c r="C810" s="241">
        <v>0</v>
      </c>
      <c r="D810" s="242"/>
      <c r="E810" s="190">
        <v>0</v>
      </c>
      <c r="F810" s="245"/>
      <c r="G810" s="244"/>
    </row>
    <row r="811" spans="1:7">
      <c r="A811" s="223">
        <v>2111102</v>
      </c>
      <c r="B811" s="223" t="s">
        <v>1337</v>
      </c>
      <c r="C811" s="241">
        <v>0</v>
      </c>
      <c r="D811" s="242"/>
      <c r="E811" s="190">
        <v>0</v>
      </c>
      <c r="F811" s="245"/>
      <c r="G811" s="244"/>
    </row>
    <row r="812" spans="1:7">
      <c r="A812" s="223">
        <v>2111103</v>
      </c>
      <c r="B812" s="223" t="s">
        <v>1338</v>
      </c>
      <c r="C812" s="241">
        <v>0</v>
      </c>
      <c r="D812" s="242"/>
      <c r="E812" s="190">
        <v>0</v>
      </c>
      <c r="F812" s="245"/>
      <c r="G812" s="244"/>
    </row>
    <row r="813" spans="1:7">
      <c r="A813" s="223">
        <v>2111104</v>
      </c>
      <c r="B813" s="223" t="s">
        <v>1339</v>
      </c>
      <c r="C813" s="241">
        <v>0</v>
      </c>
      <c r="D813" s="242"/>
      <c r="E813" s="190">
        <v>0</v>
      </c>
      <c r="F813" s="245"/>
      <c r="G813" s="244"/>
    </row>
    <row r="814" spans="1:7">
      <c r="A814" s="223">
        <v>2111199</v>
      </c>
      <c r="B814" s="223" t="s">
        <v>1340</v>
      </c>
      <c r="C814" s="241">
        <v>1419.31</v>
      </c>
      <c r="D814" s="242">
        <v>1405</v>
      </c>
      <c r="E814" s="190">
        <v>1391</v>
      </c>
      <c r="F814" s="245">
        <f>E814/D814</f>
        <v>0.990035587188612</v>
      </c>
      <c r="G814" s="244"/>
    </row>
    <row r="815" spans="1:7">
      <c r="A815" s="223">
        <v>21112</v>
      </c>
      <c r="B815" s="224" t="s">
        <v>1341</v>
      </c>
      <c r="C815" s="241">
        <v>0</v>
      </c>
      <c r="D815" s="242"/>
      <c r="E815" s="190">
        <f>E816</f>
        <v>0</v>
      </c>
      <c r="F815" s="245"/>
      <c r="G815" s="244"/>
    </row>
    <row r="816" spans="1:7">
      <c r="A816" s="223">
        <v>2111201</v>
      </c>
      <c r="B816" s="223" t="s">
        <v>1342</v>
      </c>
      <c r="C816" s="241">
        <v>0</v>
      </c>
      <c r="D816" s="242"/>
      <c r="E816" s="190">
        <v>0</v>
      </c>
      <c r="F816" s="245"/>
      <c r="G816" s="244"/>
    </row>
    <row r="817" spans="1:7">
      <c r="A817" s="223">
        <v>21113</v>
      </c>
      <c r="B817" s="224" t="s">
        <v>1343</v>
      </c>
      <c r="C817" s="241">
        <v>4000</v>
      </c>
      <c r="D817" s="242">
        <f>SUM(D818)</f>
        <v>3000</v>
      </c>
      <c r="E817" s="190">
        <f>E818</f>
        <v>3000</v>
      </c>
      <c r="F817" s="245">
        <f>E817/D817</f>
        <v>1</v>
      </c>
      <c r="G817" s="244"/>
    </row>
    <row r="818" spans="1:7">
      <c r="A818" s="223">
        <v>2111301</v>
      </c>
      <c r="B818" s="223" t="s">
        <v>1344</v>
      </c>
      <c r="C818" s="241">
        <v>4000</v>
      </c>
      <c r="D818" s="242">
        <v>3000</v>
      </c>
      <c r="E818" s="190">
        <v>3000</v>
      </c>
      <c r="F818" s="245">
        <f>E818/D818</f>
        <v>1</v>
      </c>
      <c r="G818" s="244"/>
    </row>
    <row r="819" spans="1:7">
      <c r="A819" s="223">
        <v>21114</v>
      </c>
      <c r="B819" s="224" t="s">
        <v>1345</v>
      </c>
      <c r="C819" s="241">
        <v>0</v>
      </c>
      <c r="D819" s="242"/>
      <c r="E819" s="190">
        <f>SUM(E820:E833)</f>
        <v>0</v>
      </c>
      <c r="F819" s="245"/>
      <c r="G819" s="244"/>
    </row>
    <row r="820" spans="1:7">
      <c r="A820" s="223">
        <v>2111401</v>
      </c>
      <c r="B820" s="223" t="s">
        <v>736</v>
      </c>
      <c r="C820" s="241">
        <v>0</v>
      </c>
      <c r="D820" s="242"/>
      <c r="E820" s="190">
        <v>0</v>
      </c>
      <c r="F820" s="245"/>
      <c r="G820" s="244"/>
    </row>
    <row r="821" spans="1:7">
      <c r="A821" s="223">
        <v>2111402</v>
      </c>
      <c r="B821" s="223" t="s">
        <v>737</v>
      </c>
      <c r="C821" s="241">
        <v>0</v>
      </c>
      <c r="D821" s="242"/>
      <c r="E821" s="190">
        <v>0</v>
      </c>
      <c r="F821" s="245"/>
      <c r="G821" s="244"/>
    </row>
    <row r="822" spans="1:7">
      <c r="A822" s="223">
        <v>2111403</v>
      </c>
      <c r="B822" s="223" t="s">
        <v>738</v>
      </c>
      <c r="C822" s="241">
        <v>0</v>
      </c>
      <c r="D822" s="242"/>
      <c r="E822" s="190">
        <v>0</v>
      </c>
      <c r="F822" s="245"/>
      <c r="G822" s="244"/>
    </row>
    <row r="823" spans="1:7">
      <c r="A823" s="223">
        <v>2111404</v>
      </c>
      <c r="B823" s="223" t="s">
        <v>1346</v>
      </c>
      <c r="C823" s="241">
        <v>0</v>
      </c>
      <c r="D823" s="242"/>
      <c r="E823" s="190">
        <v>0</v>
      </c>
      <c r="F823" s="245"/>
      <c r="G823" s="244"/>
    </row>
    <row r="824" spans="1:7">
      <c r="A824" s="223">
        <v>2111405</v>
      </c>
      <c r="B824" s="223" t="s">
        <v>1347</v>
      </c>
      <c r="C824" s="241">
        <v>0</v>
      </c>
      <c r="D824" s="242"/>
      <c r="E824" s="190">
        <v>0</v>
      </c>
      <c r="F824" s="245"/>
      <c r="G824" s="244"/>
    </row>
    <row r="825" spans="1:7">
      <c r="A825" s="223">
        <v>2111406</v>
      </c>
      <c r="B825" s="223" t="s">
        <v>1348</v>
      </c>
      <c r="C825" s="241">
        <v>0</v>
      </c>
      <c r="D825" s="242"/>
      <c r="E825" s="190">
        <v>0</v>
      </c>
      <c r="F825" s="245"/>
      <c r="G825" s="244"/>
    </row>
    <row r="826" spans="1:7">
      <c r="A826" s="223">
        <v>2111407</v>
      </c>
      <c r="B826" s="223" t="s">
        <v>1349</v>
      </c>
      <c r="C826" s="241">
        <v>0</v>
      </c>
      <c r="D826" s="242"/>
      <c r="E826" s="190">
        <v>0</v>
      </c>
      <c r="F826" s="245"/>
      <c r="G826" s="244"/>
    </row>
    <row r="827" spans="1:7">
      <c r="A827" s="223">
        <v>2111408</v>
      </c>
      <c r="B827" s="223" t="s">
        <v>1350</v>
      </c>
      <c r="C827" s="241">
        <v>0</v>
      </c>
      <c r="D827" s="242"/>
      <c r="E827" s="190">
        <v>0</v>
      </c>
      <c r="F827" s="245"/>
      <c r="G827" s="244"/>
    </row>
    <row r="828" spans="1:7">
      <c r="A828" s="223">
        <v>2111409</v>
      </c>
      <c r="B828" s="223" t="s">
        <v>1351</v>
      </c>
      <c r="C828" s="241">
        <v>0</v>
      </c>
      <c r="D828" s="242"/>
      <c r="E828" s="190">
        <v>0</v>
      </c>
      <c r="F828" s="245"/>
      <c r="G828" s="244"/>
    </row>
    <row r="829" spans="1:7">
      <c r="A829" s="223">
        <v>2111410</v>
      </c>
      <c r="B829" s="223" t="s">
        <v>1352</v>
      </c>
      <c r="C829" s="241">
        <v>0</v>
      </c>
      <c r="D829" s="242"/>
      <c r="E829" s="190">
        <v>0</v>
      </c>
      <c r="F829" s="245"/>
      <c r="G829" s="244"/>
    </row>
    <row r="830" spans="1:7">
      <c r="A830" s="223">
        <v>2111411</v>
      </c>
      <c r="B830" s="223" t="s">
        <v>777</v>
      </c>
      <c r="C830" s="241">
        <v>0</v>
      </c>
      <c r="D830" s="242"/>
      <c r="E830" s="190">
        <v>0</v>
      </c>
      <c r="F830" s="245"/>
      <c r="G830" s="244"/>
    </row>
    <row r="831" spans="1:7">
      <c r="A831" s="223">
        <v>2111413</v>
      </c>
      <c r="B831" s="223" t="s">
        <v>1353</v>
      </c>
      <c r="C831" s="241">
        <v>0</v>
      </c>
      <c r="D831" s="242"/>
      <c r="E831" s="190">
        <v>0</v>
      </c>
      <c r="F831" s="245"/>
      <c r="G831" s="244"/>
    </row>
    <row r="832" spans="1:7">
      <c r="A832" s="223">
        <v>2111450</v>
      </c>
      <c r="B832" s="223" t="s">
        <v>745</v>
      </c>
      <c r="C832" s="241">
        <v>0</v>
      </c>
      <c r="D832" s="242"/>
      <c r="E832" s="190">
        <v>0</v>
      </c>
      <c r="F832" s="245"/>
      <c r="G832" s="244"/>
    </row>
    <row r="833" spans="1:7">
      <c r="A833" s="223">
        <v>2111499</v>
      </c>
      <c r="B833" s="223" t="s">
        <v>1354</v>
      </c>
      <c r="C833" s="241">
        <v>0</v>
      </c>
      <c r="D833" s="242"/>
      <c r="E833" s="190">
        <v>0</v>
      </c>
      <c r="F833" s="245"/>
      <c r="G833" s="244"/>
    </row>
    <row r="834" spans="1:7">
      <c r="A834" s="223">
        <v>21199</v>
      </c>
      <c r="B834" s="224" t="s">
        <v>1355</v>
      </c>
      <c r="C834" s="241">
        <v>10</v>
      </c>
      <c r="D834" s="242">
        <f>SUM(D835)</f>
        <v>163</v>
      </c>
      <c r="E834" s="190">
        <f>E835</f>
        <v>106</v>
      </c>
      <c r="F834" s="245">
        <f t="shared" ref="F834:F839" si="7">E834/D834</f>
        <v>0.650306748466258</v>
      </c>
      <c r="G834" s="244"/>
    </row>
    <row r="835" spans="1:7">
      <c r="A835" s="223">
        <v>2119901</v>
      </c>
      <c r="B835" s="223" t="s">
        <v>1356</v>
      </c>
      <c r="C835" s="241">
        <v>10</v>
      </c>
      <c r="D835" s="242">
        <v>163</v>
      </c>
      <c r="E835" s="190">
        <v>106</v>
      </c>
      <c r="F835" s="245">
        <f t="shared" si="7"/>
        <v>0.650306748466258</v>
      </c>
      <c r="G835" s="244"/>
    </row>
    <row r="836" ht="26" customHeight="true" spans="1:7">
      <c r="A836" s="223">
        <v>212</v>
      </c>
      <c r="B836" s="224" t="s">
        <v>1357</v>
      </c>
      <c r="C836" s="241">
        <v>189167.33176</v>
      </c>
      <c r="D836" s="242">
        <f>SUM(D837,D848,D850,D853,D855,D857)</f>
        <v>98193</v>
      </c>
      <c r="E836" s="190">
        <f>SUM(E837,E848,E850,E853,E855,E857)</f>
        <v>133154</v>
      </c>
      <c r="F836" s="245">
        <f t="shared" si="7"/>
        <v>1.35604370983675</v>
      </c>
      <c r="G836" s="248" t="s">
        <v>1358</v>
      </c>
    </row>
    <row r="837" spans="1:7">
      <c r="A837" s="223">
        <v>21201</v>
      </c>
      <c r="B837" s="224" t="s">
        <v>1359</v>
      </c>
      <c r="C837" s="241">
        <v>42931.643624</v>
      </c>
      <c r="D837" s="242">
        <f>SUM(D838:D847)</f>
        <v>38759</v>
      </c>
      <c r="E837" s="190">
        <f>SUM(E838:E847)</f>
        <v>39823</v>
      </c>
      <c r="F837" s="245">
        <f t="shared" si="7"/>
        <v>1.02745168864006</v>
      </c>
      <c r="G837" s="244"/>
    </row>
    <row r="838" spans="1:7">
      <c r="A838" s="223">
        <v>2120101</v>
      </c>
      <c r="B838" s="223" t="s">
        <v>736</v>
      </c>
      <c r="C838" s="241">
        <v>3914.13001</v>
      </c>
      <c r="D838" s="242">
        <v>3956</v>
      </c>
      <c r="E838" s="190">
        <v>3934</v>
      </c>
      <c r="F838" s="245">
        <f t="shared" si="7"/>
        <v>0.994438827098079</v>
      </c>
      <c r="G838" s="244"/>
    </row>
    <row r="839" spans="1:7">
      <c r="A839" s="223">
        <v>2120102</v>
      </c>
      <c r="B839" s="223" t="s">
        <v>737</v>
      </c>
      <c r="C839" s="241">
        <v>3290.1499</v>
      </c>
      <c r="D839" s="242">
        <v>2498</v>
      </c>
      <c r="E839" s="190">
        <v>2739</v>
      </c>
      <c r="F839" s="245">
        <f t="shared" si="7"/>
        <v>1.0964771817454</v>
      </c>
      <c r="G839" s="244"/>
    </row>
    <row r="840" spans="1:7">
      <c r="A840" s="223">
        <v>2120103</v>
      </c>
      <c r="B840" s="223" t="s">
        <v>738</v>
      </c>
      <c r="C840" s="241">
        <v>0</v>
      </c>
      <c r="D840" s="242"/>
      <c r="E840" s="190">
        <v>0</v>
      </c>
      <c r="F840" s="245"/>
      <c r="G840" s="244"/>
    </row>
    <row r="841" spans="1:7">
      <c r="A841" s="223">
        <v>2120104</v>
      </c>
      <c r="B841" s="223" t="s">
        <v>1360</v>
      </c>
      <c r="C841" s="241">
        <v>2111.3395</v>
      </c>
      <c r="D841" s="242">
        <v>1953</v>
      </c>
      <c r="E841" s="190">
        <v>2088</v>
      </c>
      <c r="F841" s="245">
        <f>E841/D841</f>
        <v>1.06912442396313</v>
      </c>
      <c r="G841" s="244"/>
    </row>
    <row r="842" spans="1:7">
      <c r="A842" s="223">
        <v>2120105</v>
      </c>
      <c r="B842" s="223" t="s">
        <v>1361</v>
      </c>
      <c r="C842" s="241">
        <v>0</v>
      </c>
      <c r="D842" s="242"/>
      <c r="E842" s="190">
        <v>0</v>
      </c>
      <c r="F842" s="245"/>
      <c r="G842" s="244"/>
    </row>
    <row r="843" spans="1:7">
      <c r="A843" s="223">
        <v>2120106</v>
      </c>
      <c r="B843" s="223" t="s">
        <v>1362</v>
      </c>
      <c r="C843" s="241">
        <v>526.74</v>
      </c>
      <c r="D843" s="242">
        <v>548</v>
      </c>
      <c r="E843" s="190">
        <v>545</v>
      </c>
      <c r="F843" s="245">
        <f>E843/D843</f>
        <v>0.994525547445255</v>
      </c>
      <c r="G843" s="244"/>
    </row>
    <row r="844" spans="1:7">
      <c r="A844" s="223">
        <v>2120107</v>
      </c>
      <c r="B844" s="223" t="s">
        <v>1363</v>
      </c>
      <c r="C844" s="241">
        <v>0</v>
      </c>
      <c r="D844" s="242"/>
      <c r="E844" s="190">
        <v>0</v>
      </c>
      <c r="F844" s="245"/>
      <c r="G844" s="244"/>
    </row>
    <row r="845" spans="1:7">
      <c r="A845" s="223">
        <v>2120109</v>
      </c>
      <c r="B845" s="223" t="s">
        <v>1364</v>
      </c>
      <c r="C845" s="241">
        <v>50</v>
      </c>
      <c r="D845" s="242">
        <v>60</v>
      </c>
      <c r="E845" s="190">
        <v>60</v>
      </c>
      <c r="F845" s="245">
        <f>E845/D845</f>
        <v>1</v>
      </c>
      <c r="G845" s="244"/>
    </row>
    <row r="846" spans="1:7">
      <c r="A846" s="223">
        <v>2120110</v>
      </c>
      <c r="B846" s="223" t="s">
        <v>1365</v>
      </c>
      <c r="C846" s="241">
        <v>0</v>
      </c>
      <c r="D846" s="242"/>
      <c r="E846" s="190">
        <v>0</v>
      </c>
      <c r="F846" s="245"/>
      <c r="G846" s="244"/>
    </row>
    <row r="847" spans="1:7">
      <c r="A847" s="223">
        <v>2120199</v>
      </c>
      <c r="B847" s="223" t="s">
        <v>1366</v>
      </c>
      <c r="C847" s="241">
        <v>33039.284214</v>
      </c>
      <c r="D847" s="242">
        <v>29744</v>
      </c>
      <c r="E847" s="190">
        <v>30457</v>
      </c>
      <c r="F847" s="245">
        <f>E847/D847</f>
        <v>1.02397122108661</v>
      </c>
      <c r="G847" s="244"/>
    </row>
    <row r="848" spans="1:7">
      <c r="A848" s="223">
        <v>21202</v>
      </c>
      <c r="B848" s="224" t="s">
        <v>1367</v>
      </c>
      <c r="C848" s="241">
        <v>25.52</v>
      </c>
      <c r="D848" s="242">
        <f>SUM(D849)</f>
        <v>22</v>
      </c>
      <c r="E848" s="190">
        <f>E849</f>
        <v>22</v>
      </c>
      <c r="F848" s="245">
        <f>E848/D848</f>
        <v>1</v>
      </c>
      <c r="G848" s="244"/>
    </row>
    <row r="849" spans="1:7">
      <c r="A849" s="223">
        <v>2120201</v>
      </c>
      <c r="B849" s="223" t="s">
        <v>1368</v>
      </c>
      <c r="C849" s="241">
        <v>25.52</v>
      </c>
      <c r="D849" s="242">
        <v>22</v>
      </c>
      <c r="E849" s="190">
        <v>22</v>
      </c>
      <c r="F849" s="245">
        <f>E849/D849</f>
        <v>1</v>
      </c>
      <c r="G849" s="244"/>
    </row>
    <row r="850" spans="1:7">
      <c r="A850" s="223">
        <v>21203</v>
      </c>
      <c r="B850" s="224" t="s">
        <v>1369</v>
      </c>
      <c r="C850" s="241">
        <v>76579.124587</v>
      </c>
      <c r="D850" s="242">
        <f>SUM(D852)</f>
        <v>12590</v>
      </c>
      <c r="E850" s="190">
        <f>SUM(E851:E852)</f>
        <v>41452</v>
      </c>
      <c r="F850" s="245">
        <f>E850/D850</f>
        <v>3.29245432883241</v>
      </c>
      <c r="G850" s="244"/>
    </row>
    <row r="851" spans="1:7">
      <c r="A851" s="223">
        <v>2120303</v>
      </c>
      <c r="B851" s="223" t="s">
        <v>1370</v>
      </c>
      <c r="C851" s="241">
        <v>0</v>
      </c>
      <c r="D851" s="242"/>
      <c r="E851" s="190">
        <v>0</v>
      </c>
      <c r="F851" s="245"/>
      <c r="G851" s="244"/>
    </row>
    <row r="852" spans="1:7">
      <c r="A852" s="223">
        <v>2120399</v>
      </c>
      <c r="B852" s="223" t="s">
        <v>1371</v>
      </c>
      <c r="C852" s="241">
        <v>76579.124587</v>
      </c>
      <c r="D852" s="242">
        <v>12590</v>
      </c>
      <c r="E852" s="190">
        <v>41452</v>
      </c>
      <c r="F852" s="245">
        <f t="shared" ref="F852:F859" si="8">E852/D852</f>
        <v>3.29245432883241</v>
      </c>
      <c r="G852" s="244"/>
    </row>
    <row r="853" spans="1:7">
      <c r="A853" s="223">
        <v>21205</v>
      </c>
      <c r="B853" s="224" t="s">
        <v>1372</v>
      </c>
      <c r="C853" s="241">
        <v>43129.4043</v>
      </c>
      <c r="D853" s="242">
        <f t="shared" ref="D853:D857" si="9">SUM(D854)</f>
        <v>27253</v>
      </c>
      <c r="E853" s="190">
        <f t="shared" ref="E853:E857" si="10">E854</f>
        <v>28030</v>
      </c>
      <c r="F853" s="245">
        <f t="shared" si="8"/>
        <v>1.02851062268374</v>
      </c>
      <c r="G853" s="244"/>
    </row>
    <row r="854" spans="1:7">
      <c r="A854" s="223">
        <v>2120501</v>
      </c>
      <c r="B854" s="223" t="s">
        <v>1373</v>
      </c>
      <c r="C854" s="241">
        <v>43129.4043</v>
      </c>
      <c r="D854" s="242">
        <v>27253</v>
      </c>
      <c r="E854" s="190">
        <v>28030</v>
      </c>
      <c r="F854" s="245">
        <f t="shared" si="8"/>
        <v>1.02851062268374</v>
      </c>
      <c r="G854" s="244"/>
    </row>
    <row r="855" spans="1:7">
      <c r="A855" s="223">
        <v>21206</v>
      </c>
      <c r="B855" s="224" t="s">
        <v>1374</v>
      </c>
      <c r="C855" s="241">
        <v>2456.035165</v>
      </c>
      <c r="D855" s="242">
        <f t="shared" si="9"/>
        <v>2176</v>
      </c>
      <c r="E855" s="190">
        <f t="shared" si="10"/>
        <v>2323</v>
      </c>
      <c r="F855" s="245">
        <f t="shared" si="8"/>
        <v>1.06755514705882</v>
      </c>
      <c r="G855" s="244"/>
    </row>
    <row r="856" spans="1:7">
      <c r="A856" s="223">
        <v>2120601</v>
      </c>
      <c r="B856" s="223" t="s">
        <v>1375</v>
      </c>
      <c r="C856" s="241">
        <v>2456.035165</v>
      </c>
      <c r="D856" s="242">
        <v>2176</v>
      </c>
      <c r="E856" s="190">
        <v>2323</v>
      </c>
      <c r="F856" s="245">
        <f t="shared" si="8"/>
        <v>1.06755514705882</v>
      </c>
      <c r="G856" s="244"/>
    </row>
    <row r="857" spans="1:7">
      <c r="A857" s="223">
        <v>21299</v>
      </c>
      <c r="B857" s="224" t="s">
        <v>1376</v>
      </c>
      <c r="C857" s="241">
        <v>24045.604084</v>
      </c>
      <c r="D857" s="242">
        <f t="shared" si="9"/>
        <v>17393</v>
      </c>
      <c r="E857" s="190">
        <f t="shared" si="10"/>
        <v>21504</v>
      </c>
      <c r="F857" s="245">
        <f t="shared" si="8"/>
        <v>1.23635945495314</v>
      </c>
      <c r="G857" s="244"/>
    </row>
    <row r="858" spans="1:7">
      <c r="A858" s="223">
        <v>2129901</v>
      </c>
      <c r="B858" s="223" t="s">
        <v>1377</v>
      </c>
      <c r="C858" s="241">
        <v>24045.604084</v>
      </c>
      <c r="D858" s="242">
        <v>17393</v>
      </c>
      <c r="E858" s="190">
        <v>21504</v>
      </c>
      <c r="F858" s="245">
        <f t="shared" si="8"/>
        <v>1.23635945495314</v>
      </c>
      <c r="G858" s="244"/>
    </row>
    <row r="859" spans="1:7">
      <c r="A859" s="223">
        <v>213</v>
      </c>
      <c r="B859" s="224" t="s">
        <v>1378</v>
      </c>
      <c r="C859" s="241">
        <v>27815.758</v>
      </c>
      <c r="D859" s="242">
        <f>SUM(D860,D886,D911,D939,D950,D957,D964,D967)</f>
        <v>23683</v>
      </c>
      <c r="E859" s="190">
        <f>SUM(E860,E886,E911,E939,E950,E957,E964,E967)</f>
        <v>22743</v>
      </c>
      <c r="F859" s="245">
        <f t="shared" si="8"/>
        <v>0.960309082464215</v>
      </c>
      <c r="G859" s="244"/>
    </row>
    <row r="860" spans="1:7">
      <c r="A860" s="223">
        <v>21301</v>
      </c>
      <c r="B860" s="224" t="s">
        <v>1379</v>
      </c>
      <c r="C860" s="241">
        <v>0</v>
      </c>
      <c r="D860" s="242"/>
      <c r="E860" s="190">
        <f>SUM(E861:E885)</f>
        <v>0</v>
      </c>
      <c r="F860" s="245"/>
      <c r="G860" s="244"/>
    </row>
    <row r="861" spans="1:7">
      <c r="A861" s="223">
        <v>2130101</v>
      </c>
      <c r="B861" s="223" t="s">
        <v>736</v>
      </c>
      <c r="C861" s="241">
        <v>0</v>
      </c>
      <c r="D861" s="242"/>
      <c r="E861" s="190">
        <v>0</v>
      </c>
      <c r="F861" s="245"/>
      <c r="G861" s="244"/>
    </row>
    <row r="862" spans="1:7">
      <c r="A862" s="223">
        <v>2130102</v>
      </c>
      <c r="B862" s="223" t="s">
        <v>737</v>
      </c>
      <c r="C862" s="241">
        <v>0</v>
      </c>
      <c r="D862" s="242"/>
      <c r="E862" s="190">
        <v>0</v>
      </c>
      <c r="F862" s="245"/>
      <c r="G862" s="244"/>
    </row>
    <row r="863" spans="1:7">
      <c r="A863" s="223">
        <v>2130103</v>
      </c>
      <c r="B863" s="223" t="s">
        <v>738</v>
      </c>
      <c r="C863" s="241">
        <v>0</v>
      </c>
      <c r="D863" s="242"/>
      <c r="E863" s="190">
        <v>0</v>
      </c>
      <c r="F863" s="245"/>
      <c r="G863" s="244"/>
    </row>
    <row r="864" spans="1:7">
      <c r="A864" s="223">
        <v>2130104</v>
      </c>
      <c r="B864" s="223" t="s">
        <v>745</v>
      </c>
      <c r="C864" s="241">
        <v>0</v>
      </c>
      <c r="D864" s="242"/>
      <c r="E864" s="190">
        <v>0</v>
      </c>
      <c r="F864" s="245"/>
      <c r="G864" s="244"/>
    </row>
    <row r="865" spans="1:7">
      <c r="A865" s="223">
        <v>2130105</v>
      </c>
      <c r="B865" s="223" t="s">
        <v>1380</v>
      </c>
      <c r="C865" s="241">
        <v>0</v>
      </c>
      <c r="D865" s="242"/>
      <c r="E865" s="190">
        <v>0</v>
      </c>
      <c r="F865" s="245"/>
      <c r="G865" s="244"/>
    </row>
    <row r="866" spans="1:7">
      <c r="A866" s="223">
        <v>2130106</v>
      </c>
      <c r="B866" s="223" t="s">
        <v>1381</v>
      </c>
      <c r="C866" s="241">
        <v>0</v>
      </c>
      <c r="D866" s="242"/>
      <c r="E866" s="190">
        <v>0</v>
      </c>
      <c r="F866" s="245"/>
      <c r="G866" s="244"/>
    </row>
    <row r="867" spans="1:7">
      <c r="A867" s="223">
        <v>2130108</v>
      </c>
      <c r="B867" s="223" t="s">
        <v>1382</v>
      </c>
      <c r="C867" s="241">
        <v>0</v>
      </c>
      <c r="D867" s="242"/>
      <c r="E867" s="190">
        <v>0</v>
      </c>
      <c r="F867" s="245"/>
      <c r="G867" s="244"/>
    </row>
    <row r="868" spans="1:7">
      <c r="A868" s="223">
        <v>2130109</v>
      </c>
      <c r="B868" s="223" t="s">
        <v>1383</v>
      </c>
      <c r="C868" s="241">
        <v>0</v>
      </c>
      <c r="D868" s="242"/>
      <c r="E868" s="190">
        <v>0</v>
      </c>
      <c r="F868" s="245"/>
      <c r="G868" s="244"/>
    </row>
    <row r="869" spans="1:7">
      <c r="A869" s="223">
        <v>2130110</v>
      </c>
      <c r="B869" s="223" t="s">
        <v>1384</v>
      </c>
      <c r="C869" s="241">
        <v>0</v>
      </c>
      <c r="D869" s="242"/>
      <c r="E869" s="190">
        <v>0</v>
      </c>
      <c r="F869" s="245"/>
      <c r="G869" s="244"/>
    </row>
    <row r="870" spans="1:7">
      <c r="A870" s="223">
        <v>2130111</v>
      </c>
      <c r="B870" s="223" t="s">
        <v>1385</v>
      </c>
      <c r="C870" s="241">
        <v>0</v>
      </c>
      <c r="D870" s="242"/>
      <c r="E870" s="190">
        <v>0</v>
      </c>
      <c r="F870" s="245"/>
      <c r="G870" s="244"/>
    </row>
    <row r="871" spans="1:7">
      <c r="A871" s="223">
        <v>2130112</v>
      </c>
      <c r="B871" s="223" t="s">
        <v>1386</v>
      </c>
      <c r="C871" s="241">
        <v>0</v>
      </c>
      <c r="D871" s="242"/>
      <c r="E871" s="190">
        <v>0</v>
      </c>
      <c r="F871" s="245"/>
      <c r="G871" s="244"/>
    </row>
    <row r="872" spans="1:7">
      <c r="A872" s="223">
        <v>2130114</v>
      </c>
      <c r="B872" s="223" t="s">
        <v>1387</v>
      </c>
      <c r="C872" s="241">
        <v>0</v>
      </c>
      <c r="D872" s="242"/>
      <c r="E872" s="190">
        <v>0</v>
      </c>
      <c r="F872" s="245"/>
      <c r="G872" s="244"/>
    </row>
    <row r="873" spans="1:7">
      <c r="A873" s="223">
        <v>2130119</v>
      </c>
      <c r="B873" s="223" t="s">
        <v>1388</v>
      </c>
      <c r="C873" s="241">
        <v>0</v>
      </c>
      <c r="D873" s="242"/>
      <c r="E873" s="190">
        <v>0</v>
      </c>
      <c r="F873" s="245"/>
      <c r="G873" s="244"/>
    </row>
    <row r="874" spans="1:7">
      <c r="A874" s="223">
        <v>2130120</v>
      </c>
      <c r="B874" s="223" t="s">
        <v>1389</v>
      </c>
      <c r="C874" s="241">
        <v>0</v>
      </c>
      <c r="D874" s="242"/>
      <c r="E874" s="190">
        <v>0</v>
      </c>
      <c r="F874" s="245"/>
      <c r="G874" s="244"/>
    </row>
    <row r="875" spans="1:7">
      <c r="A875" s="223">
        <v>2130121</v>
      </c>
      <c r="B875" s="223" t="s">
        <v>1390</v>
      </c>
      <c r="C875" s="241">
        <v>0</v>
      </c>
      <c r="D875" s="242"/>
      <c r="E875" s="190">
        <v>0</v>
      </c>
      <c r="F875" s="245"/>
      <c r="G875" s="244"/>
    </row>
    <row r="876" spans="1:7">
      <c r="A876" s="223">
        <v>2130122</v>
      </c>
      <c r="B876" s="223" t="s">
        <v>1391</v>
      </c>
      <c r="C876" s="241">
        <v>0</v>
      </c>
      <c r="D876" s="242"/>
      <c r="E876" s="190">
        <v>0</v>
      </c>
      <c r="F876" s="245"/>
      <c r="G876" s="244"/>
    </row>
    <row r="877" spans="1:7">
      <c r="A877" s="223">
        <v>2130124</v>
      </c>
      <c r="B877" s="223" t="s">
        <v>1392</v>
      </c>
      <c r="C877" s="241">
        <v>0</v>
      </c>
      <c r="D877" s="242"/>
      <c r="E877" s="190">
        <v>0</v>
      </c>
      <c r="F877" s="245"/>
      <c r="G877" s="244"/>
    </row>
    <row r="878" spans="1:7">
      <c r="A878" s="223">
        <v>2130125</v>
      </c>
      <c r="B878" s="223" t="s">
        <v>1393</v>
      </c>
      <c r="C878" s="241">
        <v>0</v>
      </c>
      <c r="D878" s="242"/>
      <c r="E878" s="190">
        <v>0</v>
      </c>
      <c r="F878" s="245"/>
      <c r="G878" s="244"/>
    </row>
    <row r="879" spans="1:7">
      <c r="A879" s="223">
        <v>2130126</v>
      </c>
      <c r="B879" s="223" t="s">
        <v>1394</v>
      </c>
      <c r="C879" s="241">
        <v>0</v>
      </c>
      <c r="D879" s="242"/>
      <c r="E879" s="190">
        <v>0</v>
      </c>
      <c r="F879" s="245"/>
      <c r="G879" s="244"/>
    </row>
    <row r="880" spans="1:7">
      <c r="A880" s="223">
        <v>2130135</v>
      </c>
      <c r="B880" s="223" t="s">
        <v>1395</v>
      </c>
      <c r="C880" s="241">
        <v>0</v>
      </c>
      <c r="D880" s="242"/>
      <c r="E880" s="190">
        <v>0</v>
      </c>
      <c r="F880" s="245"/>
      <c r="G880" s="244"/>
    </row>
    <row r="881" spans="1:7">
      <c r="A881" s="223">
        <v>2130142</v>
      </c>
      <c r="B881" s="223" t="s">
        <v>1396</v>
      </c>
      <c r="C881" s="241">
        <v>0</v>
      </c>
      <c r="D881" s="242"/>
      <c r="E881" s="190">
        <v>0</v>
      </c>
      <c r="F881" s="245"/>
      <c r="G881" s="244"/>
    </row>
    <row r="882" spans="1:7">
      <c r="A882" s="223">
        <v>2130148</v>
      </c>
      <c r="B882" s="223" t="s">
        <v>1397</v>
      </c>
      <c r="C882" s="241">
        <v>0</v>
      </c>
      <c r="D882" s="242"/>
      <c r="E882" s="190">
        <v>0</v>
      </c>
      <c r="F882" s="245"/>
      <c r="G882" s="244"/>
    </row>
    <row r="883" spans="1:7">
      <c r="A883" s="223">
        <v>2130152</v>
      </c>
      <c r="B883" s="223" t="s">
        <v>1398</v>
      </c>
      <c r="C883" s="241">
        <v>0</v>
      </c>
      <c r="D883" s="242"/>
      <c r="E883" s="190">
        <v>0</v>
      </c>
      <c r="F883" s="245"/>
      <c r="G883" s="244"/>
    </row>
    <row r="884" spans="1:7">
      <c r="A884" s="223">
        <v>2130153</v>
      </c>
      <c r="B884" s="223" t="s">
        <v>1399</v>
      </c>
      <c r="C884" s="241">
        <v>0</v>
      </c>
      <c r="D884" s="242"/>
      <c r="E884" s="190">
        <v>0</v>
      </c>
      <c r="F884" s="245"/>
      <c r="G884" s="244"/>
    </row>
    <row r="885" spans="1:7">
      <c r="A885" s="223">
        <v>2130199</v>
      </c>
      <c r="B885" s="223" t="s">
        <v>1400</v>
      </c>
      <c r="C885" s="241">
        <v>0</v>
      </c>
      <c r="D885" s="242"/>
      <c r="E885" s="190">
        <v>0</v>
      </c>
      <c r="F885" s="245"/>
      <c r="G885" s="244"/>
    </row>
    <row r="886" spans="1:7">
      <c r="A886" s="223">
        <v>21302</v>
      </c>
      <c r="B886" s="224" t="s">
        <v>1401</v>
      </c>
      <c r="C886" s="241">
        <v>0</v>
      </c>
      <c r="D886" s="242"/>
      <c r="E886" s="190">
        <f>SUM(E887:E910)</f>
        <v>0</v>
      </c>
      <c r="F886" s="245"/>
      <c r="G886" s="244"/>
    </row>
    <row r="887" spans="1:7">
      <c r="A887" s="223">
        <v>2130201</v>
      </c>
      <c r="B887" s="223" t="s">
        <v>736</v>
      </c>
      <c r="C887" s="241">
        <v>0</v>
      </c>
      <c r="D887" s="242"/>
      <c r="E887" s="190">
        <v>0</v>
      </c>
      <c r="F887" s="245"/>
      <c r="G887" s="244"/>
    </row>
    <row r="888" spans="1:7">
      <c r="A888" s="223">
        <v>2130202</v>
      </c>
      <c r="B888" s="223" t="s">
        <v>737</v>
      </c>
      <c r="C888" s="241">
        <v>0</v>
      </c>
      <c r="D888" s="242"/>
      <c r="E888" s="190">
        <v>0</v>
      </c>
      <c r="F888" s="245"/>
      <c r="G888" s="244"/>
    </row>
    <row r="889" spans="1:7">
      <c r="A889" s="223">
        <v>2130203</v>
      </c>
      <c r="B889" s="223" t="s">
        <v>738</v>
      </c>
      <c r="C889" s="241">
        <v>0</v>
      </c>
      <c r="D889" s="242"/>
      <c r="E889" s="190">
        <v>0</v>
      </c>
      <c r="F889" s="245"/>
      <c r="G889" s="244"/>
    </row>
    <row r="890" spans="1:7">
      <c r="A890" s="223">
        <v>2130204</v>
      </c>
      <c r="B890" s="223" t="s">
        <v>1402</v>
      </c>
      <c r="C890" s="241">
        <v>0</v>
      </c>
      <c r="D890" s="242"/>
      <c r="E890" s="190">
        <v>0</v>
      </c>
      <c r="F890" s="245"/>
      <c r="G890" s="244"/>
    </row>
    <row r="891" spans="1:7">
      <c r="A891" s="223">
        <v>2130205</v>
      </c>
      <c r="B891" s="223" t="s">
        <v>1403</v>
      </c>
      <c r="C891" s="241">
        <v>0</v>
      </c>
      <c r="D891" s="242"/>
      <c r="E891" s="190">
        <v>0</v>
      </c>
      <c r="F891" s="245"/>
      <c r="G891" s="244"/>
    </row>
    <row r="892" spans="1:7">
      <c r="A892" s="223">
        <v>2130206</v>
      </c>
      <c r="B892" s="223" t="s">
        <v>1404</v>
      </c>
      <c r="C892" s="241">
        <v>0</v>
      </c>
      <c r="D892" s="242"/>
      <c r="E892" s="190">
        <v>0</v>
      </c>
      <c r="F892" s="245"/>
      <c r="G892" s="244"/>
    </row>
    <row r="893" spans="1:7">
      <c r="A893" s="223">
        <v>2130207</v>
      </c>
      <c r="B893" s="223" t="s">
        <v>1405</v>
      </c>
      <c r="C893" s="241">
        <v>0</v>
      </c>
      <c r="D893" s="242"/>
      <c r="E893" s="190">
        <v>0</v>
      </c>
      <c r="F893" s="245"/>
      <c r="G893" s="244"/>
    </row>
    <row r="894" spans="1:7">
      <c r="A894" s="223">
        <v>2130209</v>
      </c>
      <c r="B894" s="223" t="s">
        <v>1406</v>
      </c>
      <c r="C894" s="241">
        <v>0</v>
      </c>
      <c r="D894" s="242"/>
      <c r="E894" s="190">
        <v>0</v>
      </c>
      <c r="F894" s="245"/>
      <c r="G894" s="244"/>
    </row>
    <row r="895" spans="1:7">
      <c r="A895" s="223">
        <v>2130210</v>
      </c>
      <c r="B895" s="223" t="s">
        <v>1407</v>
      </c>
      <c r="C895" s="241">
        <v>0</v>
      </c>
      <c r="D895" s="242"/>
      <c r="E895" s="190">
        <v>0</v>
      </c>
      <c r="F895" s="245"/>
      <c r="G895" s="244"/>
    </row>
    <row r="896" spans="1:7">
      <c r="A896" s="223">
        <v>2130211</v>
      </c>
      <c r="B896" s="223" t="s">
        <v>1408</v>
      </c>
      <c r="C896" s="241">
        <v>0</v>
      </c>
      <c r="D896" s="242"/>
      <c r="E896" s="190">
        <v>0</v>
      </c>
      <c r="F896" s="245"/>
      <c r="G896" s="244"/>
    </row>
    <row r="897" spans="1:7">
      <c r="A897" s="223">
        <v>2130212</v>
      </c>
      <c r="B897" s="223" t="s">
        <v>1409</v>
      </c>
      <c r="C897" s="241">
        <v>0</v>
      </c>
      <c r="D897" s="242"/>
      <c r="E897" s="190">
        <v>0</v>
      </c>
      <c r="F897" s="245"/>
      <c r="G897" s="244"/>
    </row>
    <row r="898" spans="1:7">
      <c r="A898" s="223">
        <v>2130213</v>
      </c>
      <c r="B898" s="223" t="s">
        <v>1410</v>
      </c>
      <c r="C898" s="241">
        <v>0</v>
      </c>
      <c r="D898" s="242"/>
      <c r="E898" s="190">
        <v>0</v>
      </c>
      <c r="F898" s="245"/>
      <c r="G898" s="244"/>
    </row>
    <row r="899" spans="1:7">
      <c r="A899" s="223">
        <v>2130217</v>
      </c>
      <c r="B899" s="223" t="s">
        <v>1411</v>
      </c>
      <c r="C899" s="241">
        <v>0</v>
      </c>
      <c r="D899" s="242"/>
      <c r="E899" s="190">
        <v>0</v>
      </c>
      <c r="F899" s="245"/>
      <c r="G899" s="244"/>
    </row>
    <row r="900" spans="1:7">
      <c r="A900" s="223">
        <v>2130220</v>
      </c>
      <c r="B900" s="223" t="s">
        <v>1412</v>
      </c>
      <c r="C900" s="241">
        <v>0</v>
      </c>
      <c r="D900" s="242"/>
      <c r="E900" s="190">
        <v>0</v>
      </c>
      <c r="F900" s="245"/>
      <c r="G900" s="244"/>
    </row>
    <row r="901" spans="1:7">
      <c r="A901" s="223">
        <v>2130221</v>
      </c>
      <c r="B901" s="223" t="s">
        <v>1413</v>
      </c>
      <c r="C901" s="241">
        <v>0</v>
      </c>
      <c r="D901" s="242"/>
      <c r="E901" s="190">
        <v>0</v>
      </c>
      <c r="F901" s="245"/>
      <c r="G901" s="244"/>
    </row>
    <row r="902" spans="1:7">
      <c r="A902" s="223">
        <v>2130223</v>
      </c>
      <c r="B902" s="223" t="s">
        <v>1414</v>
      </c>
      <c r="C902" s="241">
        <v>0</v>
      </c>
      <c r="D902" s="242"/>
      <c r="E902" s="190">
        <v>0</v>
      </c>
      <c r="F902" s="245"/>
      <c r="G902" s="244"/>
    </row>
    <row r="903" spans="1:7">
      <c r="A903" s="223">
        <v>2130226</v>
      </c>
      <c r="B903" s="223" t="s">
        <v>1415</v>
      </c>
      <c r="C903" s="241">
        <v>0</v>
      </c>
      <c r="D903" s="242"/>
      <c r="E903" s="190">
        <v>0</v>
      </c>
      <c r="F903" s="245"/>
      <c r="G903" s="244"/>
    </row>
    <row r="904" spans="1:7">
      <c r="A904" s="223">
        <v>2130227</v>
      </c>
      <c r="B904" s="223" t="s">
        <v>1416</v>
      </c>
      <c r="C904" s="241">
        <v>0</v>
      </c>
      <c r="D904" s="242"/>
      <c r="E904" s="190">
        <v>0</v>
      </c>
      <c r="F904" s="245"/>
      <c r="G904" s="244"/>
    </row>
    <row r="905" spans="1:7">
      <c r="A905" s="223">
        <v>2130232</v>
      </c>
      <c r="B905" s="223" t="s">
        <v>1417</v>
      </c>
      <c r="C905" s="241">
        <v>0</v>
      </c>
      <c r="D905" s="242"/>
      <c r="E905" s="190">
        <v>0</v>
      </c>
      <c r="F905" s="245"/>
      <c r="G905" s="244"/>
    </row>
    <row r="906" spans="1:7">
      <c r="A906" s="223">
        <v>2130234</v>
      </c>
      <c r="B906" s="223" t="s">
        <v>1418</v>
      </c>
      <c r="C906" s="241">
        <v>0</v>
      </c>
      <c r="D906" s="242"/>
      <c r="E906" s="190">
        <v>0</v>
      </c>
      <c r="F906" s="245"/>
      <c r="G906" s="244"/>
    </row>
    <row r="907" spans="1:7">
      <c r="A907" s="223">
        <v>2130235</v>
      </c>
      <c r="B907" s="223" t="s">
        <v>1419</v>
      </c>
      <c r="C907" s="241">
        <v>0</v>
      </c>
      <c r="D907" s="242"/>
      <c r="E907" s="190">
        <v>0</v>
      </c>
      <c r="F907" s="245"/>
      <c r="G907" s="244"/>
    </row>
    <row r="908" spans="1:7">
      <c r="A908" s="223">
        <v>2130236</v>
      </c>
      <c r="B908" s="223" t="s">
        <v>1420</v>
      </c>
      <c r="C908" s="241">
        <v>0</v>
      </c>
      <c r="D908" s="242"/>
      <c r="E908" s="190">
        <v>0</v>
      </c>
      <c r="F908" s="245"/>
      <c r="G908" s="244"/>
    </row>
    <row r="909" spans="1:7">
      <c r="A909" s="223">
        <v>2130237</v>
      </c>
      <c r="B909" s="223" t="s">
        <v>1386</v>
      </c>
      <c r="C909" s="241">
        <v>0</v>
      </c>
      <c r="D909" s="242"/>
      <c r="E909" s="190">
        <v>0</v>
      </c>
      <c r="F909" s="245"/>
      <c r="G909" s="244"/>
    </row>
    <row r="910" spans="1:7">
      <c r="A910" s="223">
        <v>2130299</v>
      </c>
      <c r="B910" s="223" t="s">
        <v>1421</v>
      </c>
      <c r="C910" s="241">
        <v>0</v>
      </c>
      <c r="D910" s="242"/>
      <c r="E910" s="190">
        <v>0</v>
      </c>
      <c r="F910" s="245"/>
      <c r="G910" s="244"/>
    </row>
    <row r="911" spans="1:7">
      <c r="A911" s="223">
        <v>21303</v>
      </c>
      <c r="B911" s="224" t="s">
        <v>1422</v>
      </c>
      <c r="C911" s="241">
        <v>26082.058</v>
      </c>
      <c r="D911" s="242">
        <f>SUM(D912:D938)</f>
        <v>21707</v>
      </c>
      <c r="E911" s="190">
        <f>SUM(E912:E938)</f>
        <v>20829</v>
      </c>
      <c r="F911" s="245">
        <f>E911/D911</f>
        <v>0.959552218178468</v>
      </c>
      <c r="G911" s="244"/>
    </row>
    <row r="912" spans="1:7">
      <c r="A912" s="223">
        <v>2130301</v>
      </c>
      <c r="B912" s="223" t="s">
        <v>736</v>
      </c>
      <c r="C912" s="241">
        <v>413.90162</v>
      </c>
      <c r="D912" s="242">
        <v>457</v>
      </c>
      <c r="E912" s="190">
        <v>456</v>
      </c>
      <c r="F912" s="245">
        <f>E912/D912</f>
        <v>0.99781181619256</v>
      </c>
      <c r="G912" s="244"/>
    </row>
    <row r="913" spans="1:7">
      <c r="A913" s="223">
        <v>2130302</v>
      </c>
      <c r="B913" s="223" t="s">
        <v>737</v>
      </c>
      <c r="C913" s="241">
        <v>207.89</v>
      </c>
      <c r="D913" s="242">
        <v>215</v>
      </c>
      <c r="E913" s="190">
        <v>214</v>
      </c>
      <c r="F913" s="245">
        <f>E913/D913</f>
        <v>0.995348837209302</v>
      </c>
      <c r="G913" s="244"/>
    </row>
    <row r="914" spans="1:7">
      <c r="A914" s="223">
        <v>2130303</v>
      </c>
      <c r="B914" s="223" t="s">
        <v>738</v>
      </c>
      <c r="C914" s="241">
        <v>0</v>
      </c>
      <c r="D914" s="242"/>
      <c r="E914" s="190">
        <v>0</v>
      </c>
      <c r="F914" s="245"/>
      <c r="G914" s="244"/>
    </row>
    <row r="915" spans="1:7">
      <c r="A915" s="223">
        <v>2130304</v>
      </c>
      <c r="B915" s="223" t="s">
        <v>1423</v>
      </c>
      <c r="C915" s="241">
        <v>152.6</v>
      </c>
      <c r="D915" s="242">
        <v>143</v>
      </c>
      <c r="E915" s="190">
        <v>132</v>
      </c>
      <c r="F915" s="245">
        <f>E915/D915</f>
        <v>0.923076923076923</v>
      </c>
      <c r="G915" s="244"/>
    </row>
    <row r="916" spans="1:7">
      <c r="A916" s="223">
        <v>2130305</v>
      </c>
      <c r="B916" s="223" t="s">
        <v>1424</v>
      </c>
      <c r="C916" s="241">
        <v>19087.549201</v>
      </c>
      <c r="D916" s="242">
        <v>15709</v>
      </c>
      <c r="E916" s="190">
        <v>14871</v>
      </c>
      <c r="F916" s="245">
        <f>E916/D916</f>
        <v>0.946654783881851</v>
      </c>
      <c r="G916" s="244"/>
    </row>
    <row r="917" spans="1:7">
      <c r="A917" s="223">
        <v>2130306</v>
      </c>
      <c r="B917" s="223" t="s">
        <v>1425</v>
      </c>
      <c r="C917" s="241">
        <v>1192.6</v>
      </c>
      <c r="D917" s="242">
        <v>1411</v>
      </c>
      <c r="E917" s="190">
        <v>1409</v>
      </c>
      <c r="F917" s="245">
        <f>E917/D917</f>
        <v>0.998582565556343</v>
      </c>
      <c r="G917" s="244"/>
    </row>
    <row r="918" spans="1:7">
      <c r="A918" s="223">
        <v>2130307</v>
      </c>
      <c r="B918" s="223" t="s">
        <v>1426</v>
      </c>
      <c r="C918" s="241">
        <v>0</v>
      </c>
      <c r="D918" s="242"/>
      <c r="E918" s="190">
        <v>0</v>
      </c>
      <c r="F918" s="245"/>
      <c r="G918" s="244"/>
    </row>
    <row r="919" spans="1:7">
      <c r="A919" s="223">
        <v>2130308</v>
      </c>
      <c r="B919" s="223" t="s">
        <v>1427</v>
      </c>
      <c r="C919" s="241">
        <v>111.561091</v>
      </c>
      <c r="D919" s="242">
        <v>131</v>
      </c>
      <c r="E919" s="190">
        <v>121</v>
      </c>
      <c r="F919" s="245">
        <f>E919/D919</f>
        <v>0.923664122137405</v>
      </c>
      <c r="G919" s="244"/>
    </row>
    <row r="920" spans="1:7">
      <c r="A920" s="223">
        <v>2130309</v>
      </c>
      <c r="B920" s="223" t="s">
        <v>1428</v>
      </c>
      <c r="C920" s="241">
        <v>178.31</v>
      </c>
      <c r="D920" s="242">
        <v>178</v>
      </c>
      <c r="E920" s="190">
        <v>175</v>
      </c>
      <c r="F920" s="245">
        <f>E920/D920</f>
        <v>0.98314606741573</v>
      </c>
      <c r="G920" s="244"/>
    </row>
    <row r="921" spans="1:7">
      <c r="A921" s="223">
        <v>2130310</v>
      </c>
      <c r="B921" s="223" t="s">
        <v>1429</v>
      </c>
      <c r="C921" s="241">
        <v>179.9948</v>
      </c>
      <c r="D921" s="242">
        <v>180</v>
      </c>
      <c r="E921" s="190">
        <v>180</v>
      </c>
      <c r="F921" s="245">
        <f>E921/D921</f>
        <v>1</v>
      </c>
      <c r="G921" s="244"/>
    </row>
    <row r="922" spans="1:7">
      <c r="A922" s="223">
        <v>2130311</v>
      </c>
      <c r="B922" s="223" t="s">
        <v>1430</v>
      </c>
      <c r="C922" s="241">
        <v>780.166</v>
      </c>
      <c r="D922" s="242">
        <v>780</v>
      </c>
      <c r="E922" s="190">
        <v>777</v>
      </c>
      <c r="F922" s="245">
        <f>E922/D922</f>
        <v>0.996153846153846</v>
      </c>
      <c r="G922" s="244"/>
    </row>
    <row r="923" spans="1:7">
      <c r="A923" s="223">
        <v>2130312</v>
      </c>
      <c r="B923" s="223" t="s">
        <v>1431</v>
      </c>
      <c r="C923" s="241">
        <v>0</v>
      </c>
      <c r="D923" s="242"/>
      <c r="E923" s="190">
        <v>0</v>
      </c>
      <c r="F923" s="245"/>
      <c r="G923" s="244"/>
    </row>
    <row r="924" spans="1:7">
      <c r="A924" s="223">
        <v>2130313</v>
      </c>
      <c r="B924" s="223" t="s">
        <v>1432</v>
      </c>
      <c r="C924" s="241">
        <v>0</v>
      </c>
      <c r="D924" s="242"/>
      <c r="E924" s="190">
        <v>0</v>
      </c>
      <c r="F924" s="245"/>
      <c r="G924" s="244"/>
    </row>
    <row r="925" spans="1:7">
      <c r="A925" s="223">
        <v>2130314</v>
      </c>
      <c r="B925" s="223" t="s">
        <v>1433</v>
      </c>
      <c r="C925" s="241">
        <v>21.33</v>
      </c>
      <c r="D925" s="242">
        <v>21</v>
      </c>
      <c r="E925" s="190">
        <v>21</v>
      </c>
      <c r="F925" s="245">
        <f>E925/D925</f>
        <v>1</v>
      </c>
      <c r="G925" s="244"/>
    </row>
    <row r="926" spans="1:7">
      <c r="A926" s="223">
        <v>2130315</v>
      </c>
      <c r="B926" s="223" t="s">
        <v>1434</v>
      </c>
      <c r="C926" s="241">
        <v>0</v>
      </c>
      <c r="D926" s="242"/>
      <c r="E926" s="190">
        <v>0</v>
      </c>
      <c r="F926" s="245"/>
      <c r="G926" s="244"/>
    </row>
    <row r="927" spans="1:7">
      <c r="A927" s="223">
        <v>2130316</v>
      </c>
      <c r="B927" s="223" t="s">
        <v>1435</v>
      </c>
      <c r="C927" s="241">
        <v>0</v>
      </c>
      <c r="D927" s="242"/>
      <c r="E927" s="190">
        <v>0</v>
      </c>
      <c r="F927" s="245"/>
      <c r="G927" s="244"/>
    </row>
    <row r="928" spans="1:7">
      <c r="A928" s="223">
        <v>2130317</v>
      </c>
      <c r="B928" s="223" t="s">
        <v>1436</v>
      </c>
      <c r="C928" s="241">
        <v>0</v>
      </c>
      <c r="D928" s="242"/>
      <c r="E928" s="190">
        <v>0</v>
      </c>
      <c r="F928" s="245"/>
      <c r="G928" s="244"/>
    </row>
    <row r="929" spans="1:7">
      <c r="A929" s="223">
        <v>2130318</v>
      </c>
      <c r="B929" s="223" t="s">
        <v>1437</v>
      </c>
      <c r="C929" s="241">
        <v>0</v>
      </c>
      <c r="D929" s="242"/>
      <c r="E929" s="190">
        <v>0</v>
      </c>
      <c r="F929" s="245"/>
      <c r="G929" s="244"/>
    </row>
    <row r="930" spans="1:7">
      <c r="A930" s="223">
        <v>2130319</v>
      </c>
      <c r="B930" s="223" t="s">
        <v>1438</v>
      </c>
      <c r="C930" s="241">
        <v>0</v>
      </c>
      <c r="D930" s="242"/>
      <c r="E930" s="190">
        <v>0</v>
      </c>
      <c r="F930" s="245"/>
      <c r="G930" s="244"/>
    </row>
    <row r="931" spans="1:7">
      <c r="A931" s="223">
        <v>2130321</v>
      </c>
      <c r="B931" s="223" t="s">
        <v>1439</v>
      </c>
      <c r="C931" s="241">
        <v>0</v>
      </c>
      <c r="D931" s="242"/>
      <c r="E931" s="190">
        <v>0</v>
      </c>
      <c r="F931" s="245"/>
      <c r="G931" s="244"/>
    </row>
    <row r="932" spans="1:7">
      <c r="A932" s="223">
        <v>2130322</v>
      </c>
      <c r="B932" s="223" t="s">
        <v>1440</v>
      </c>
      <c r="C932" s="241">
        <v>0</v>
      </c>
      <c r="D932" s="242"/>
      <c r="E932" s="190">
        <v>0</v>
      </c>
      <c r="F932" s="245"/>
      <c r="G932" s="244"/>
    </row>
    <row r="933" spans="1:7">
      <c r="A933" s="223">
        <v>2130333</v>
      </c>
      <c r="B933" s="223" t="s">
        <v>1414</v>
      </c>
      <c r="C933" s="241">
        <v>1000</v>
      </c>
      <c r="D933" s="242"/>
      <c r="E933" s="190">
        <v>0</v>
      </c>
      <c r="F933" s="245"/>
      <c r="G933" s="244"/>
    </row>
    <row r="934" spans="1:7">
      <c r="A934" s="223">
        <v>2130334</v>
      </c>
      <c r="B934" s="223" t="s">
        <v>1441</v>
      </c>
      <c r="C934" s="241">
        <v>0</v>
      </c>
      <c r="D934" s="242"/>
      <c r="E934" s="190">
        <v>0</v>
      </c>
      <c r="F934" s="245"/>
      <c r="G934" s="244"/>
    </row>
    <row r="935" spans="1:7">
      <c r="A935" s="223">
        <v>2130335</v>
      </c>
      <c r="B935" s="223" t="s">
        <v>1442</v>
      </c>
      <c r="C935" s="241">
        <v>0</v>
      </c>
      <c r="D935" s="242"/>
      <c r="E935" s="190">
        <v>0</v>
      </c>
      <c r="F935" s="245"/>
      <c r="G935" s="244"/>
    </row>
    <row r="936" spans="1:7">
      <c r="A936" s="223">
        <v>2130336</v>
      </c>
      <c r="B936" s="223" t="s">
        <v>1443</v>
      </c>
      <c r="C936" s="241">
        <v>0</v>
      </c>
      <c r="D936" s="242"/>
      <c r="E936" s="190">
        <v>0</v>
      </c>
      <c r="F936" s="245"/>
      <c r="G936" s="244"/>
    </row>
    <row r="937" spans="1:7">
      <c r="A937" s="223">
        <v>2130337</v>
      </c>
      <c r="B937" s="223" t="s">
        <v>1444</v>
      </c>
      <c r="C937" s="241">
        <v>0</v>
      </c>
      <c r="D937" s="242"/>
      <c r="E937" s="190">
        <v>0</v>
      </c>
      <c r="F937" s="245"/>
      <c r="G937" s="244"/>
    </row>
    <row r="938" spans="1:7">
      <c r="A938" s="223">
        <v>2130399</v>
      </c>
      <c r="B938" s="223" t="s">
        <v>1445</v>
      </c>
      <c r="C938" s="241">
        <v>2756.155288</v>
      </c>
      <c r="D938" s="242">
        <v>2482</v>
      </c>
      <c r="E938" s="190">
        <v>2473</v>
      </c>
      <c r="F938" s="245">
        <f>E938/D938</f>
        <v>0.996373892022562</v>
      </c>
      <c r="G938" s="244"/>
    </row>
    <row r="939" spans="1:7">
      <c r="A939" s="223">
        <v>21305</v>
      </c>
      <c r="B939" s="224" t="s">
        <v>1446</v>
      </c>
      <c r="C939" s="241">
        <v>1733.7</v>
      </c>
      <c r="D939" s="242">
        <f>SUM(D949)</f>
        <v>1976</v>
      </c>
      <c r="E939" s="190">
        <f>SUM(E940:E949)</f>
        <v>1914</v>
      </c>
      <c r="F939" s="245">
        <f>E939/D939</f>
        <v>0.968623481781376</v>
      </c>
      <c r="G939" s="244"/>
    </row>
    <row r="940" spans="1:7">
      <c r="A940" s="223">
        <v>2130501</v>
      </c>
      <c r="B940" s="223" t="s">
        <v>736</v>
      </c>
      <c r="C940" s="241">
        <v>0</v>
      </c>
      <c r="D940" s="242"/>
      <c r="E940" s="190">
        <v>0</v>
      </c>
      <c r="F940" s="245"/>
      <c r="G940" s="244"/>
    </row>
    <row r="941" spans="1:7">
      <c r="A941" s="223">
        <v>2130502</v>
      </c>
      <c r="B941" s="223" t="s">
        <v>737</v>
      </c>
      <c r="C941" s="241">
        <v>0</v>
      </c>
      <c r="D941" s="242"/>
      <c r="E941" s="190">
        <v>0</v>
      </c>
      <c r="F941" s="245"/>
      <c r="G941" s="244"/>
    </row>
    <row r="942" spans="1:7">
      <c r="A942" s="223">
        <v>2130503</v>
      </c>
      <c r="B942" s="223" t="s">
        <v>738</v>
      </c>
      <c r="C942" s="241">
        <v>0</v>
      </c>
      <c r="D942" s="242"/>
      <c r="E942" s="190">
        <v>0</v>
      </c>
      <c r="F942" s="245"/>
      <c r="G942" s="244"/>
    </row>
    <row r="943" spans="1:7">
      <c r="A943" s="223">
        <v>2130504</v>
      </c>
      <c r="B943" s="223" t="s">
        <v>1447</v>
      </c>
      <c r="C943" s="241">
        <v>0</v>
      </c>
      <c r="D943" s="242"/>
      <c r="E943" s="190">
        <v>0</v>
      </c>
      <c r="F943" s="245"/>
      <c r="G943" s="244"/>
    </row>
    <row r="944" spans="1:7">
      <c r="A944" s="223">
        <v>2130505</v>
      </c>
      <c r="B944" s="223" t="s">
        <v>1448</v>
      </c>
      <c r="C944" s="241">
        <v>0</v>
      </c>
      <c r="D944" s="242"/>
      <c r="E944" s="190">
        <v>0</v>
      </c>
      <c r="F944" s="245"/>
      <c r="G944" s="244"/>
    </row>
    <row r="945" spans="1:7">
      <c r="A945" s="223">
        <v>2130506</v>
      </c>
      <c r="B945" s="223" t="s">
        <v>1449</v>
      </c>
      <c r="C945" s="241">
        <v>0</v>
      </c>
      <c r="D945" s="242"/>
      <c r="E945" s="190">
        <v>0</v>
      </c>
      <c r="F945" s="245"/>
      <c r="G945" s="244"/>
    </row>
    <row r="946" spans="1:7">
      <c r="A946" s="223">
        <v>2130507</v>
      </c>
      <c r="B946" s="223" t="s">
        <v>1450</v>
      </c>
      <c r="C946" s="241">
        <v>0</v>
      </c>
      <c r="D946" s="242"/>
      <c r="E946" s="190">
        <v>0</v>
      </c>
      <c r="F946" s="245"/>
      <c r="G946" s="244"/>
    </row>
    <row r="947" spans="1:7">
      <c r="A947" s="223">
        <v>2130508</v>
      </c>
      <c r="B947" s="223" t="s">
        <v>1451</v>
      </c>
      <c r="C947" s="241">
        <v>0</v>
      </c>
      <c r="D947" s="242"/>
      <c r="E947" s="190">
        <v>0</v>
      </c>
      <c r="F947" s="245"/>
      <c r="G947" s="244"/>
    </row>
    <row r="948" spans="1:7">
      <c r="A948" s="223">
        <v>2130550</v>
      </c>
      <c r="B948" s="223" t="s">
        <v>1452</v>
      </c>
      <c r="C948" s="241">
        <v>0</v>
      </c>
      <c r="D948" s="242"/>
      <c r="E948" s="190">
        <v>0</v>
      </c>
      <c r="F948" s="245"/>
      <c r="G948" s="244"/>
    </row>
    <row r="949" spans="1:7">
      <c r="A949" s="223">
        <v>2130599</v>
      </c>
      <c r="B949" s="223" t="s">
        <v>1453</v>
      </c>
      <c r="C949" s="241">
        <v>1733.7</v>
      </c>
      <c r="D949" s="242">
        <v>1976</v>
      </c>
      <c r="E949" s="190">
        <v>1914</v>
      </c>
      <c r="F949" s="245">
        <f>E949/D949</f>
        <v>0.968623481781376</v>
      </c>
      <c r="G949" s="244"/>
    </row>
    <row r="950" spans="1:7">
      <c r="A950" s="223">
        <v>21307</v>
      </c>
      <c r="B950" s="224" t="s">
        <v>1454</v>
      </c>
      <c r="C950" s="241">
        <v>0</v>
      </c>
      <c r="D950" s="242"/>
      <c r="E950" s="190">
        <f>SUM(E951:E956)</f>
        <v>0</v>
      </c>
      <c r="F950" s="245"/>
      <c r="G950" s="244"/>
    </row>
    <row r="951" spans="1:7">
      <c r="A951" s="223">
        <v>2130701</v>
      </c>
      <c r="B951" s="223" t="s">
        <v>1455</v>
      </c>
      <c r="C951" s="241">
        <v>0</v>
      </c>
      <c r="D951" s="242"/>
      <c r="E951" s="190">
        <v>0</v>
      </c>
      <c r="F951" s="245"/>
      <c r="G951" s="244"/>
    </row>
    <row r="952" spans="1:7">
      <c r="A952" s="223">
        <v>2130704</v>
      </c>
      <c r="B952" s="223" t="s">
        <v>1456</v>
      </c>
      <c r="C952" s="241">
        <v>0</v>
      </c>
      <c r="D952" s="242"/>
      <c r="E952" s="190">
        <v>0</v>
      </c>
      <c r="F952" s="245"/>
      <c r="G952" s="244"/>
    </row>
    <row r="953" spans="1:7">
      <c r="A953" s="223">
        <v>2130705</v>
      </c>
      <c r="B953" s="223" t="s">
        <v>1457</v>
      </c>
      <c r="C953" s="241">
        <v>0</v>
      </c>
      <c r="D953" s="242"/>
      <c r="E953" s="190">
        <v>0</v>
      </c>
      <c r="F953" s="245"/>
      <c r="G953" s="244"/>
    </row>
    <row r="954" spans="1:7">
      <c r="A954" s="223">
        <v>2130706</v>
      </c>
      <c r="B954" s="223" t="s">
        <v>1458</v>
      </c>
      <c r="C954" s="241">
        <v>0</v>
      </c>
      <c r="D954" s="242"/>
      <c r="E954" s="190">
        <v>0</v>
      </c>
      <c r="F954" s="245"/>
      <c r="G954" s="244"/>
    </row>
    <row r="955" spans="1:7">
      <c r="A955" s="223">
        <v>2130707</v>
      </c>
      <c r="B955" s="223" t="s">
        <v>1459</v>
      </c>
      <c r="C955" s="241">
        <v>0</v>
      </c>
      <c r="D955" s="242"/>
      <c r="E955" s="190">
        <v>0</v>
      </c>
      <c r="F955" s="245"/>
      <c r="G955" s="244"/>
    </row>
    <row r="956" spans="1:7">
      <c r="A956" s="223">
        <v>2130799</v>
      </c>
      <c r="B956" s="223" t="s">
        <v>1460</v>
      </c>
      <c r="C956" s="241">
        <v>0</v>
      </c>
      <c r="D956" s="242"/>
      <c r="E956" s="190">
        <v>0</v>
      </c>
      <c r="F956" s="245"/>
      <c r="G956" s="244"/>
    </row>
    <row r="957" spans="1:7">
      <c r="A957" s="223">
        <v>21308</v>
      </c>
      <c r="B957" s="224" t="s">
        <v>1461</v>
      </c>
      <c r="C957" s="241">
        <v>0</v>
      </c>
      <c r="D957" s="242"/>
      <c r="E957" s="190">
        <f>SUM(E958:E963)</f>
        <v>0</v>
      </c>
      <c r="F957" s="245"/>
      <c r="G957" s="244"/>
    </row>
    <row r="958" spans="1:7">
      <c r="A958" s="223">
        <v>2130801</v>
      </c>
      <c r="B958" s="223" t="s">
        <v>1462</v>
      </c>
      <c r="C958" s="241">
        <v>0</v>
      </c>
      <c r="D958" s="242"/>
      <c r="E958" s="190">
        <v>0</v>
      </c>
      <c r="F958" s="245"/>
      <c r="G958" s="244"/>
    </row>
    <row r="959" spans="1:7">
      <c r="A959" s="223">
        <v>2130802</v>
      </c>
      <c r="B959" s="223" t="s">
        <v>1463</v>
      </c>
      <c r="C959" s="241">
        <v>0</v>
      </c>
      <c r="D959" s="242"/>
      <c r="E959" s="190">
        <v>0</v>
      </c>
      <c r="F959" s="245"/>
      <c r="G959" s="244"/>
    </row>
    <row r="960" spans="1:7">
      <c r="A960" s="223">
        <v>2130803</v>
      </c>
      <c r="B960" s="223" t="s">
        <v>1464</v>
      </c>
      <c r="C960" s="241">
        <v>0</v>
      </c>
      <c r="D960" s="242"/>
      <c r="E960" s="190">
        <v>0</v>
      </c>
      <c r="F960" s="245"/>
      <c r="G960" s="244"/>
    </row>
    <row r="961" spans="1:7">
      <c r="A961" s="223">
        <v>2130804</v>
      </c>
      <c r="B961" s="223" t="s">
        <v>1465</v>
      </c>
      <c r="C961" s="241">
        <v>0</v>
      </c>
      <c r="D961" s="242"/>
      <c r="E961" s="190">
        <v>0</v>
      </c>
      <c r="F961" s="245"/>
      <c r="G961" s="244"/>
    </row>
    <row r="962" spans="1:7">
      <c r="A962" s="223">
        <v>2130805</v>
      </c>
      <c r="B962" s="223" t="s">
        <v>1466</v>
      </c>
      <c r="C962" s="241">
        <v>0</v>
      </c>
      <c r="D962" s="242"/>
      <c r="E962" s="190">
        <v>0</v>
      </c>
      <c r="F962" s="245"/>
      <c r="G962" s="244"/>
    </row>
    <row r="963" spans="1:7">
      <c r="A963" s="223">
        <v>2130899</v>
      </c>
      <c r="B963" s="223" t="s">
        <v>1467</v>
      </c>
      <c r="C963" s="241">
        <v>0</v>
      </c>
      <c r="D963" s="242"/>
      <c r="E963" s="190">
        <v>0</v>
      </c>
      <c r="F963" s="245"/>
      <c r="G963" s="244"/>
    </row>
    <row r="964" spans="1:7">
      <c r="A964" s="223">
        <v>21309</v>
      </c>
      <c r="B964" s="224" t="s">
        <v>1468</v>
      </c>
      <c r="C964" s="241">
        <v>0</v>
      </c>
      <c r="D964" s="242"/>
      <c r="E964" s="190">
        <f>SUM(E965:E966)</f>
        <v>0</v>
      </c>
      <c r="F964" s="245"/>
      <c r="G964" s="244"/>
    </row>
    <row r="965" spans="1:7">
      <c r="A965" s="223">
        <v>2130901</v>
      </c>
      <c r="B965" s="223" t="s">
        <v>1469</v>
      </c>
      <c r="C965" s="241">
        <v>0</v>
      </c>
      <c r="D965" s="242"/>
      <c r="E965" s="190">
        <v>0</v>
      </c>
      <c r="F965" s="245"/>
      <c r="G965" s="244"/>
    </row>
    <row r="966" spans="1:7">
      <c r="A966" s="223">
        <v>2130999</v>
      </c>
      <c r="B966" s="223" t="s">
        <v>1470</v>
      </c>
      <c r="C966" s="241">
        <v>0</v>
      </c>
      <c r="D966" s="242"/>
      <c r="E966" s="190">
        <v>0</v>
      </c>
      <c r="F966" s="245"/>
      <c r="G966" s="244"/>
    </row>
    <row r="967" spans="1:7">
      <c r="A967" s="223">
        <v>21399</v>
      </c>
      <c r="B967" s="224" t="s">
        <v>1471</v>
      </c>
      <c r="C967" s="241">
        <v>0</v>
      </c>
      <c r="D967" s="242"/>
      <c r="E967" s="190">
        <f>E968+E969</f>
        <v>0</v>
      </c>
      <c r="F967" s="245"/>
      <c r="G967" s="244"/>
    </row>
    <row r="968" spans="1:7">
      <c r="A968" s="223">
        <v>2139901</v>
      </c>
      <c r="B968" s="223" t="s">
        <v>1472</v>
      </c>
      <c r="C968" s="241">
        <v>0</v>
      </c>
      <c r="D968" s="242"/>
      <c r="E968" s="190">
        <v>0</v>
      </c>
      <c r="F968" s="245"/>
      <c r="G968" s="244"/>
    </row>
    <row r="969" spans="1:7">
      <c r="A969" s="223">
        <v>2139999</v>
      </c>
      <c r="B969" s="223" t="s">
        <v>1473</v>
      </c>
      <c r="C969" s="241">
        <v>0</v>
      </c>
      <c r="D969" s="242"/>
      <c r="E969" s="190">
        <v>0</v>
      </c>
      <c r="F969" s="245"/>
      <c r="G969" s="244"/>
    </row>
    <row r="970" ht="33" customHeight="true" spans="1:7">
      <c r="A970" s="223">
        <v>214</v>
      </c>
      <c r="B970" s="224" t="s">
        <v>1474</v>
      </c>
      <c r="C970" s="241">
        <v>4194.14</v>
      </c>
      <c r="D970" s="242">
        <f>SUM(D971,D994,D1031)</f>
        <v>2450</v>
      </c>
      <c r="E970" s="190">
        <f>SUM(E971,E994,E1004,E1014,E1019,E1026,E1031)</f>
        <v>1342</v>
      </c>
      <c r="F970" s="245">
        <f>E970/D970</f>
        <v>0.547755102040816</v>
      </c>
      <c r="G970" s="248" t="s">
        <v>1475</v>
      </c>
    </row>
    <row r="971" spans="1:7">
      <c r="A971" s="223">
        <v>21401</v>
      </c>
      <c r="B971" s="224" t="s">
        <v>1476</v>
      </c>
      <c r="C971" s="241">
        <v>200</v>
      </c>
      <c r="D971" s="242">
        <f>SUM(D972:D993)</f>
        <v>1273</v>
      </c>
      <c r="E971" s="190">
        <f>SUM(E972:E993)</f>
        <v>531</v>
      </c>
      <c r="F971" s="245">
        <f>E971/D971</f>
        <v>0.417124901806756</v>
      </c>
      <c r="G971" s="244"/>
    </row>
    <row r="972" spans="1:7">
      <c r="A972" s="223">
        <v>2140101</v>
      </c>
      <c r="B972" s="223" t="s">
        <v>736</v>
      </c>
      <c r="C972" s="241">
        <v>0</v>
      </c>
      <c r="D972" s="242"/>
      <c r="E972" s="190">
        <v>0</v>
      </c>
      <c r="F972" s="245"/>
      <c r="G972" s="244"/>
    </row>
    <row r="973" spans="1:7">
      <c r="A973" s="223">
        <v>2140102</v>
      </c>
      <c r="B973" s="223" t="s">
        <v>737</v>
      </c>
      <c r="C973" s="241">
        <v>0</v>
      </c>
      <c r="D973" s="242"/>
      <c r="E973" s="190">
        <v>0</v>
      </c>
      <c r="F973" s="245"/>
      <c r="G973" s="244"/>
    </row>
    <row r="974" spans="1:7">
      <c r="A974" s="223">
        <v>2140103</v>
      </c>
      <c r="B974" s="223" t="s">
        <v>738</v>
      </c>
      <c r="C974" s="241">
        <v>0</v>
      </c>
      <c r="D974" s="242"/>
      <c r="E974" s="190">
        <v>0</v>
      </c>
      <c r="F974" s="245"/>
      <c r="G974" s="244"/>
    </row>
    <row r="975" spans="1:7">
      <c r="A975" s="223">
        <v>2140104</v>
      </c>
      <c r="B975" s="223" t="s">
        <v>1477</v>
      </c>
      <c r="C975" s="241">
        <v>0</v>
      </c>
      <c r="D975" s="242"/>
      <c r="E975" s="190">
        <v>0</v>
      </c>
      <c r="F975" s="245"/>
      <c r="G975" s="244"/>
    </row>
    <row r="976" spans="1:7">
      <c r="A976" s="223">
        <v>2140106</v>
      </c>
      <c r="B976" s="223" t="s">
        <v>1478</v>
      </c>
      <c r="C976" s="241">
        <v>0</v>
      </c>
      <c r="D976" s="242"/>
      <c r="E976" s="190">
        <v>0</v>
      </c>
      <c r="F976" s="245"/>
      <c r="G976" s="244"/>
    </row>
    <row r="977" spans="1:7">
      <c r="A977" s="223">
        <v>2140109</v>
      </c>
      <c r="B977" s="223" t="s">
        <v>1479</v>
      </c>
      <c r="C977" s="241">
        <v>0</v>
      </c>
      <c r="D977" s="242"/>
      <c r="E977" s="190">
        <v>0</v>
      </c>
      <c r="F977" s="245"/>
      <c r="G977" s="244"/>
    </row>
    <row r="978" spans="1:7">
      <c r="A978" s="223">
        <v>2140110</v>
      </c>
      <c r="B978" s="223" t="s">
        <v>1480</v>
      </c>
      <c r="C978" s="241">
        <v>0</v>
      </c>
      <c r="D978" s="242"/>
      <c r="E978" s="190">
        <v>0</v>
      </c>
      <c r="F978" s="245"/>
      <c r="G978" s="244"/>
    </row>
    <row r="979" spans="1:7">
      <c r="A979" s="223">
        <v>2140111</v>
      </c>
      <c r="B979" s="223" t="s">
        <v>1481</v>
      </c>
      <c r="C979" s="241">
        <v>0</v>
      </c>
      <c r="D979" s="242"/>
      <c r="E979" s="190">
        <v>0</v>
      </c>
      <c r="F979" s="245"/>
      <c r="G979" s="244"/>
    </row>
    <row r="980" spans="1:7">
      <c r="A980" s="223">
        <v>2140112</v>
      </c>
      <c r="B980" s="223" t="s">
        <v>1482</v>
      </c>
      <c r="C980" s="241">
        <v>0</v>
      </c>
      <c r="D980" s="242"/>
      <c r="E980" s="190">
        <v>0</v>
      </c>
      <c r="F980" s="245"/>
      <c r="G980" s="244"/>
    </row>
    <row r="981" spans="1:7">
      <c r="A981" s="223">
        <v>2140114</v>
      </c>
      <c r="B981" s="223" t="s">
        <v>1483</v>
      </c>
      <c r="C981" s="241">
        <v>0</v>
      </c>
      <c r="D981" s="242"/>
      <c r="E981" s="190">
        <v>0</v>
      </c>
      <c r="F981" s="245"/>
      <c r="G981" s="244"/>
    </row>
    <row r="982" spans="1:7">
      <c r="A982" s="223">
        <v>2140122</v>
      </c>
      <c r="B982" s="223" t="s">
        <v>1484</v>
      </c>
      <c r="C982" s="241">
        <v>0</v>
      </c>
      <c r="D982" s="242"/>
      <c r="E982" s="190">
        <v>0</v>
      </c>
      <c r="F982" s="245"/>
      <c r="G982" s="244"/>
    </row>
    <row r="983" spans="1:7">
      <c r="A983" s="223">
        <v>2140123</v>
      </c>
      <c r="B983" s="223" t="s">
        <v>1485</v>
      </c>
      <c r="C983" s="241">
        <v>0</v>
      </c>
      <c r="D983" s="242"/>
      <c r="E983" s="190">
        <v>0</v>
      </c>
      <c r="F983" s="245"/>
      <c r="G983" s="244"/>
    </row>
    <row r="984" spans="1:7">
      <c r="A984" s="223">
        <v>2140127</v>
      </c>
      <c r="B984" s="223" t="s">
        <v>1486</v>
      </c>
      <c r="C984" s="241">
        <v>0</v>
      </c>
      <c r="D984" s="242"/>
      <c r="E984" s="190">
        <v>0</v>
      </c>
      <c r="F984" s="245"/>
      <c r="G984" s="244"/>
    </row>
    <row r="985" spans="1:7">
      <c r="A985" s="223">
        <v>2140128</v>
      </c>
      <c r="B985" s="223" t="s">
        <v>1487</v>
      </c>
      <c r="C985" s="241">
        <v>0</v>
      </c>
      <c r="D985" s="242"/>
      <c r="E985" s="190">
        <v>0</v>
      </c>
      <c r="F985" s="245"/>
      <c r="G985" s="244"/>
    </row>
    <row r="986" spans="1:7">
      <c r="A986" s="223">
        <v>2140129</v>
      </c>
      <c r="B986" s="223" t="s">
        <v>1488</v>
      </c>
      <c r="C986" s="241">
        <v>0</v>
      </c>
      <c r="D986" s="242"/>
      <c r="E986" s="190">
        <v>0</v>
      </c>
      <c r="F986" s="245"/>
      <c r="G986" s="244"/>
    </row>
    <row r="987" spans="1:7">
      <c r="A987" s="223">
        <v>2140130</v>
      </c>
      <c r="B987" s="223" t="s">
        <v>1489</v>
      </c>
      <c r="C987" s="241">
        <v>0</v>
      </c>
      <c r="D987" s="242"/>
      <c r="E987" s="190">
        <v>0</v>
      </c>
      <c r="F987" s="245"/>
      <c r="G987" s="244"/>
    </row>
    <row r="988" spans="1:7">
      <c r="A988" s="223">
        <v>2140131</v>
      </c>
      <c r="B988" s="223" t="s">
        <v>1490</v>
      </c>
      <c r="C988" s="241">
        <v>200</v>
      </c>
      <c r="D988" s="242">
        <v>200</v>
      </c>
      <c r="E988" s="190">
        <v>200</v>
      </c>
      <c r="F988" s="245">
        <f>E988/D988</f>
        <v>1</v>
      </c>
      <c r="G988" s="244"/>
    </row>
    <row r="989" spans="1:7">
      <c r="A989" s="223">
        <v>2140133</v>
      </c>
      <c r="B989" s="223" t="s">
        <v>1491</v>
      </c>
      <c r="C989" s="241">
        <v>0</v>
      </c>
      <c r="D989" s="242"/>
      <c r="E989" s="190">
        <v>0</v>
      </c>
      <c r="F989" s="245"/>
      <c r="G989" s="244"/>
    </row>
    <row r="990" spans="1:7">
      <c r="A990" s="223">
        <v>2140136</v>
      </c>
      <c r="B990" s="223" t="s">
        <v>1492</v>
      </c>
      <c r="C990" s="241">
        <v>0</v>
      </c>
      <c r="D990" s="242"/>
      <c r="E990" s="190">
        <v>0</v>
      </c>
      <c r="F990" s="245"/>
      <c r="G990" s="244"/>
    </row>
    <row r="991" spans="1:7">
      <c r="A991" s="223">
        <v>2140138</v>
      </c>
      <c r="B991" s="223" t="s">
        <v>1493</v>
      </c>
      <c r="C991" s="241">
        <v>0</v>
      </c>
      <c r="D991" s="242"/>
      <c r="E991" s="190">
        <v>0</v>
      </c>
      <c r="F991" s="245"/>
      <c r="G991" s="244"/>
    </row>
    <row r="992" spans="1:7">
      <c r="A992" s="223">
        <v>2140139</v>
      </c>
      <c r="B992" s="223" t="s">
        <v>1494</v>
      </c>
      <c r="C992" s="241">
        <v>0</v>
      </c>
      <c r="D992" s="242"/>
      <c r="E992" s="190">
        <v>0</v>
      </c>
      <c r="F992" s="245"/>
      <c r="G992" s="244"/>
    </row>
    <row r="993" spans="1:7">
      <c r="A993" s="223">
        <v>2140199</v>
      </c>
      <c r="B993" s="223" t="s">
        <v>1495</v>
      </c>
      <c r="C993" s="246"/>
      <c r="D993" s="242">
        <v>1073</v>
      </c>
      <c r="E993" s="190">
        <v>331</v>
      </c>
      <c r="F993" s="245">
        <f>E993/D993</f>
        <v>0.308480894687791</v>
      </c>
      <c r="G993" s="244"/>
    </row>
    <row r="994" spans="1:7">
      <c r="A994" s="223">
        <v>21402</v>
      </c>
      <c r="B994" s="224" t="s">
        <v>1496</v>
      </c>
      <c r="C994" s="239"/>
      <c r="D994" s="242"/>
      <c r="E994" s="190">
        <f>SUM(E995:E1003)</f>
        <v>0</v>
      </c>
      <c r="F994" s="245"/>
      <c r="G994" s="244"/>
    </row>
    <row r="995" spans="1:7">
      <c r="A995" s="223">
        <v>2140201</v>
      </c>
      <c r="B995" s="223" t="s">
        <v>736</v>
      </c>
      <c r="C995" s="246"/>
      <c r="D995" s="242"/>
      <c r="E995" s="190">
        <v>0</v>
      </c>
      <c r="F995" s="245"/>
      <c r="G995" s="244"/>
    </row>
    <row r="996" spans="1:7">
      <c r="A996" s="223">
        <v>2140202</v>
      </c>
      <c r="B996" s="223" t="s">
        <v>737</v>
      </c>
      <c r="C996" s="246"/>
      <c r="D996" s="242"/>
      <c r="E996" s="190">
        <v>0</v>
      </c>
      <c r="F996" s="245"/>
      <c r="G996" s="244"/>
    </row>
    <row r="997" spans="1:7">
      <c r="A997" s="223">
        <v>2140203</v>
      </c>
      <c r="B997" s="223" t="s">
        <v>738</v>
      </c>
      <c r="C997" s="246"/>
      <c r="D997" s="242"/>
      <c r="E997" s="190">
        <v>0</v>
      </c>
      <c r="F997" s="245"/>
      <c r="G997" s="244"/>
    </row>
    <row r="998" spans="1:7">
      <c r="A998" s="223">
        <v>2140204</v>
      </c>
      <c r="B998" s="223" t="s">
        <v>1497</v>
      </c>
      <c r="C998" s="246"/>
      <c r="D998" s="242"/>
      <c r="E998" s="190">
        <v>0</v>
      </c>
      <c r="F998" s="245"/>
      <c r="G998" s="244"/>
    </row>
    <row r="999" spans="1:7">
      <c r="A999" s="223">
        <v>2140205</v>
      </c>
      <c r="B999" s="223" t="s">
        <v>1498</v>
      </c>
      <c r="C999" s="246"/>
      <c r="D999" s="242"/>
      <c r="E999" s="190">
        <v>0</v>
      </c>
      <c r="F999" s="245"/>
      <c r="G999" s="244"/>
    </row>
    <row r="1000" spans="1:7">
      <c r="A1000" s="223">
        <v>2140206</v>
      </c>
      <c r="B1000" s="223" t="s">
        <v>1499</v>
      </c>
      <c r="C1000" s="246"/>
      <c r="D1000" s="242"/>
      <c r="E1000" s="190">
        <v>0</v>
      </c>
      <c r="F1000" s="245"/>
      <c r="G1000" s="244"/>
    </row>
    <row r="1001" spans="1:7">
      <c r="A1001" s="223">
        <v>2140207</v>
      </c>
      <c r="B1001" s="223" t="s">
        <v>1500</v>
      </c>
      <c r="C1001" s="246"/>
      <c r="D1001" s="242"/>
      <c r="E1001" s="190">
        <v>0</v>
      </c>
      <c r="F1001" s="245"/>
      <c r="G1001" s="244"/>
    </row>
    <row r="1002" spans="1:7">
      <c r="A1002" s="223">
        <v>2140208</v>
      </c>
      <c r="B1002" s="223" t="s">
        <v>1501</v>
      </c>
      <c r="C1002" s="246"/>
      <c r="D1002" s="242"/>
      <c r="E1002" s="190">
        <v>0</v>
      </c>
      <c r="F1002" s="245"/>
      <c r="G1002" s="244"/>
    </row>
    <row r="1003" spans="1:7">
      <c r="A1003" s="223">
        <v>2140299</v>
      </c>
      <c r="B1003" s="223" t="s">
        <v>1502</v>
      </c>
      <c r="C1003" s="246"/>
      <c r="D1003" s="242"/>
      <c r="E1003" s="190">
        <v>0</v>
      </c>
      <c r="F1003" s="245"/>
      <c r="G1003" s="244"/>
    </row>
    <row r="1004" spans="1:7">
      <c r="A1004" s="223">
        <v>21403</v>
      </c>
      <c r="B1004" s="224" t="s">
        <v>1503</v>
      </c>
      <c r="C1004" s="239"/>
      <c r="D1004" s="242"/>
      <c r="E1004" s="190">
        <f>SUM(E1005:E1013)</f>
        <v>0</v>
      </c>
      <c r="F1004" s="245"/>
      <c r="G1004" s="244"/>
    </row>
    <row r="1005" spans="1:7">
      <c r="A1005" s="223">
        <v>2140301</v>
      </c>
      <c r="B1005" s="223" t="s">
        <v>736</v>
      </c>
      <c r="C1005" s="246"/>
      <c r="D1005" s="242"/>
      <c r="E1005" s="190">
        <v>0</v>
      </c>
      <c r="F1005" s="245"/>
      <c r="G1005" s="244"/>
    </row>
    <row r="1006" spans="1:7">
      <c r="A1006" s="223">
        <v>2140302</v>
      </c>
      <c r="B1006" s="223" t="s">
        <v>737</v>
      </c>
      <c r="C1006" s="246"/>
      <c r="D1006" s="242"/>
      <c r="E1006" s="190">
        <v>0</v>
      </c>
      <c r="F1006" s="245"/>
      <c r="G1006" s="244"/>
    </row>
    <row r="1007" spans="1:7">
      <c r="A1007" s="223">
        <v>2140303</v>
      </c>
      <c r="B1007" s="223" t="s">
        <v>738</v>
      </c>
      <c r="C1007" s="246"/>
      <c r="D1007" s="242"/>
      <c r="E1007" s="190">
        <v>0</v>
      </c>
      <c r="F1007" s="245"/>
      <c r="G1007" s="244"/>
    </row>
    <row r="1008" spans="1:7">
      <c r="A1008" s="223">
        <v>2140304</v>
      </c>
      <c r="B1008" s="223" t="s">
        <v>1504</v>
      </c>
      <c r="C1008" s="246"/>
      <c r="D1008" s="242"/>
      <c r="E1008" s="190">
        <v>0</v>
      </c>
      <c r="F1008" s="245"/>
      <c r="G1008" s="244"/>
    </row>
    <row r="1009" spans="1:7">
      <c r="A1009" s="223">
        <v>2140305</v>
      </c>
      <c r="B1009" s="223" t="s">
        <v>1505</v>
      </c>
      <c r="C1009" s="246"/>
      <c r="D1009" s="242"/>
      <c r="E1009" s="190">
        <v>0</v>
      </c>
      <c r="F1009" s="245"/>
      <c r="G1009" s="244"/>
    </row>
    <row r="1010" spans="1:7">
      <c r="A1010" s="223">
        <v>2140306</v>
      </c>
      <c r="B1010" s="223" t="s">
        <v>1506</v>
      </c>
      <c r="C1010" s="246"/>
      <c r="D1010" s="242"/>
      <c r="E1010" s="190">
        <v>0</v>
      </c>
      <c r="F1010" s="245"/>
      <c r="G1010" s="244"/>
    </row>
    <row r="1011" spans="1:7">
      <c r="A1011" s="223">
        <v>2140307</v>
      </c>
      <c r="B1011" s="223" t="s">
        <v>1507</v>
      </c>
      <c r="C1011" s="246"/>
      <c r="D1011" s="242"/>
      <c r="E1011" s="190">
        <v>0</v>
      </c>
      <c r="F1011" s="245"/>
      <c r="G1011" s="244"/>
    </row>
    <row r="1012" spans="1:7">
      <c r="A1012" s="223">
        <v>2140308</v>
      </c>
      <c r="B1012" s="223" t="s">
        <v>1508</v>
      </c>
      <c r="C1012" s="246"/>
      <c r="D1012" s="242"/>
      <c r="E1012" s="190">
        <v>0</v>
      </c>
      <c r="F1012" s="245"/>
      <c r="G1012" s="244"/>
    </row>
    <row r="1013" spans="1:7">
      <c r="A1013" s="223">
        <v>2140399</v>
      </c>
      <c r="B1013" s="223" t="s">
        <v>1509</v>
      </c>
      <c r="C1013" s="246"/>
      <c r="D1013" s="242"/>
      <c r="E1013" s="190">
        <v>0</v>
      </c>
      <c r="F1013" s="245"/>
      <c r="G1013" s="244"/>
    </row>
    <row r="1014" spans="1:7">
      <c r="A1014" s="223">
        <v>21404</v>
      </c>
      <c r="B1014" s="224" t="s">
        <v>1510</v>
      </c>
      <c r="C1014" s="239"/>
      <c r="D1014" s="242"/>
      <c r="E1014" s="190">
        <f>SUM(E1015:E1018)</f>
        <v>0</v>
      </c>
      <c r="F1014" s="245"/>
      <c r="G1014" s="244"/>
    </row>
    <row r="1015" spans="1:7">
      <c r="A1015" s="223">
        <v>2140401</v>
      </c>
      <c r="B1015" s="223" t="s">
        <v>1511</v>
      </c>
      <c r="C1015" s="246"/>
      <c r="D1015" s="242"/>
      <c r="E1015" s="190">
        <v>0</v>
      </c>
      <c r="F1015" s="245"/>
      <c r="G1015" s="244"/>
    </row>
    <row r="1016" spans="1:7">
      <c r="A1016" s="223">
        <v>2140402</v>
      </c>
      <c r="B1016" s="223" t="s">
        <v>1512</v>
      </c>
      <c r="C1016" s="246"/>
      <c r="D1016" s="242"/>
      <c r="E1016" s="190">
        <v>0</v>
      </c>
      <c r="F1016" s="245"/>
      <c r="G1016" s="244"/>
    </row>
    <row r="1017" spans="1:7">
      <c r="A1017" s="223">
        <v>2140403</v>
      </c>
      <c r="B1017" s="223" t="s">
        <v>1513</v>
      </c>
      <c r="C1017" s="246"/>
      <c r="D1017" s="242"/>
      <c r="E1017" s="190">
        <v>0</v>
      </c>
      <c r="F1017" s="245"/>
      <c r="G1017" s="244"/>
    </row>
    <row r="1018" spans="1:7">
      <c r="A1018" s="223">
        <v>2140499</v>
      </c>
      <c r="B1018" s="223" t="s">
        <v>1514</v>
      </c>
      <c r="C1018" s="246"/>
      <c r="D1018" s="242"/>
      <c r="E1018" s="190">
        <v>0</v>
      </c>
      <c r="F1018" s="245"/>
      <c r="G1018" s="244"/>
    </row>
    <row r="1019" spans="1:7">
      <c r="A1019" s="223">
        <v>21405</v>
      </c>
      <c r="B1019" s="224" t="s">
        <v>1515</v>
      </c>
      <c r="C1019" s="239"/>
      <c r="D1019" s="242"/>
      <c r="E1019" s="190">
        <f>SUM(E1020:E1025)</f>
        <v>0</v>
      </c>
      <c r="F1019" s="245"/>
      <c r="G1019" s="244"/>
    </row>
    <row r="1020" spans="1:7">
      <c r="A1020" s="223">
        <v>2140501</v>
      </c>
      <c r="B1020" s="223" t="s">
        <v>736</v>
      </c>
      <c r="C1020" s="246"/>
      <c r="D1020" s="242"/>
      <c r="E1020" s="190">
        <v>0</v>
      </c>
      <c r="F1020" s="245"/>
      <c r="G1020" s="244"/>
    </row>
    <row r="1021" spans="1:7">
      <c r="A1021" s="223">
        <v>2140502</v>
      </c>
      <c r="B1021" s="223" t="s">
        <v>737</v>
      </c>
      <c r="C1021" s="246"/>
      <c r="D1021" s="242"/>
      <c r="E1021" s="190">
        <v>0</v>
      </c>
      <c r="F1021" s="245"/>
      <c r="G1021" s="244"/>
    </row>
    <row r="1022" spans="1:7">
      <c r="A1022" s="223">
        <v>2140503</v>
      </c>
      <c r="B1022" s="223" t="s">
        <v>738</v>
      </c>
      <c r="C1022" s="246"/>
      <c r="D1022" s="242"/>
      <c r="E1022" s="190">
        <v>0</v>
      </c>
      <c r="F1022" s="245"/>
      <c r="G1022" s="244"/>
    </row>
    <row r="1023" spans="1:7">
      <c r="A1023" s="223">
        <v>2140504</v>
      </c>
      <c r="B1023" s="223" t="s">
        <v>1501</v>
      </c>
      <c r="C1023" s="246"/>
      <c r="D1023" s="242"/>
      <c r="E1023" s="190">
        <v>0</v>
      </c>
      <c r="F1023" s="245"/>
      <c r="G1023" s="244"/>
    </row>
    <row r="1024" spans="1:7">
      <c r="A1024" s="223">
        <v>2140505</v>
      </c>
      <c r="B1024" s="223" t="s">
        <v>1516</v>
      </c>
      <c r="C1024" s="246"/>
      <c r="D1024" s="242"/>
      <c r="E1024" s="190">
        <v>0</v>
      </c>
      <c r="F1024" s="245"/>
      <c r="G1024" s="244"/>
    </row>
    <row r="1025" spans="1:7">
      <c r="A1025" s="223">
        <v>2140599</v>
      </c>
      <c r="B1025" s="223" t="s">
        <v>1517</v>
      </c>
      <c r="C1025" s="246"/>
      <c r="D1025" s="242"/>
      <c r="E1025" s="190">
        <v>0</v>
      </c>
      <c r="F1025" s="245"/>
      <c r="G1025" s="244"/>
    </row>
    <row r="1026" spans="1:7">
      <c r="A1026" s="223">
        <v>21406</v>
      </c>
      <c r="B1026" s="224" t="s">
        <v>1518</v>
      </c>
      <c r="C1026" s="239"/>
      <c r="D1026" s="242"/>
      <c r="E1026" s="190">
        <f>SUM(E1027:E1030)</f>
        <v>0</v>
      </c>
      <c r="F1026" s="245"/>
      <c r="G1026" s="244"/>
    </row>
    <row r="1027" spans="1:7">
      <c r="A1027" s="223">
        <v>2140601</v>
      </c>
      <c r="B1027" s="223" t="s">
        <v>1519</v>
      </c>
      <c r="C1027" s="246"/>
      <c r="D1027" s="242"/>
      <c r="E1027" s="190">
        <v>0</v>
      </c>
      <c r="F1027" s="245"/>
      <c r="G1027" s="244"/>
    </row>
    <row r="1028" spans="1:7">
      <c r="A1028" s="223">
        <v>2140602</v>
      </c>
      <c r="B1028" s="223" t="s">
        <v>1520</v>
      </c>
      <c r="C1028" s="246"/>
      <c r="D1028" s="242"/>
      <c r="E1028" s="190">
        <v>0</v>
      </c>
      <c r="F1028" s="245"/>
      <c r="G1028" s="244"/>
    </row>
    <row r="1029" spans="1:7">
      <c r="A1029" s="223">
        <v>2140603</v>
      </c>
      <c r="B1029" s="223" t="s">
        <v>1521</v>
      </c>
      <c r="C1029" s="246"/>
      <c r="D1029" s="242"/>
      <c r="E1029" s="190">
        <v>0</v>
      </c>
      <c r="F1029" s="245"/>
      <c r="G1029" s="244"/>
    </row>
    <row r="1030" spans="1:7">
      <c r="A1030" s="223">
        <v>2140699</v>
      </c>
      <c r="B1030" s="223" t="s">
        <v>1522</v>
      </c>
      <c r="C1030" s="246"/>
      <c r="D1030" s="242"/>
      <c r="E1030" s="190">
        <v>0</v>
      </c>
      <c r="F1030" s="245"/>
      <c r="G1030" s="244"/>
    </row>
    <row r="1031" spans="1:7">
      <c r="A1031" s="223">
        <v>21499</v>
      </c>
      <c r="B1031" s="224" t="s">
        <v>1523</v>
      </c>
      <c r="C1031" s="241">
        <v>3994.14</v>
      </c>
      <c r="D1031" s="242">
        <f>SUM(D1033)</f>
        <v>1177</v>
      </c>
      <c r="E1031" s="190">
        <f>SUM(E1032:E1033)</f>
        <v>811</v>
      </c>
      <c r="F1031" s="245">
        <f>E1031/D1031</f>
        <v>0.689039932030586</v>
      </c>
      <c r="G1031" s="244"/>
    </row>
    <row r="1032" spans="1:7">
      <c r="A1032" s="223">
        <v>2149901</v>
      </c>
      <c r="B1032" s="223" t="s">
        <v>1524</v>
      </c>
      <c r="C1032" s="241">
        <v>0</v>
      </c>
      <c r="D1032" s="242"/>
      <c r="E1032" s="190">
        <v>0</v>
      </c>
      <c r="F1032" s="245"/>
      <c r="G1032" s="244"/>
    </row>
    <row r="1033" spans="1:7">
      <c r="A1033" s="223">
        <v>2149999</v>
      </c>
      <c r="B1033" s="223" t="s">
        <v>1525</v>
      </c>
      <c r="C1033" s="241">
        <v>3994.14</v>
      </c>
      <c r="D1033" s="242">
        <v>1177</v>
      </c>
      <c r="E1033" s="190">
        <v>811</v>
      </c>
      <c r="F1033" s="245">
        <f>E1033/D1033</f>
        <v>0.689039932030586</v>
      </c>
      <c r="G1033" s="244"/>
    </row>
    <row r="1034" spans="1:7">
      <c r="A1034" s="223">
        <v>215</v>
      </c>
      <c r="B1034" s="224" t="s">
        <v>1526</v>
      </c>
      <c r="C1034" s="241">
        <v>728.245268</v>
      </c>
      <c r="D1034" s="242">
        <f>D1080</f>
        <v>714</v>
      </c>
      <c r="E1034" s="190">
        <f>SUM(E1035,E1045,E1061,E1066,E1080,E1087,E1095)</f>
        <v>3237</v>
      </c>
      <c r="F1034" s="245">
        <f>E1034/D1034</f>
        <v>4.53361344537815</v>
      </c>
      <c r="G1034" s="244"/>
    </row>
    <row r="1035" spans="1:7">
      <c r="A1035" s="223">
        <v>21501</v>
      </c>
      <c r="B1035" s="224" t="s">
        <v>1527</v>
      </c>
      <c r="C1035" s="239"/>
      <c r="D1035" s="242"/>
      <c r="E1035" s="190">
        <f>SUM(E1036:E1044)</f>
        <v>0</v>
      </c>
      <c r="F1035" s="245"/>
      <c r="G1035" s="244"/>
    </row>
    <row r="1036" spans="1:7">
      <c r="A1036" s="223">
        <v>2150101</v>
      </c>
      <c r="B1036" s="223" t="s">
        <v>736</v>
      </c>
      <c r="C1036" s="246"/>
      <c r="D1036" s="242"/>
      <c r="E1036" s="190">
        <v>0</v>
      </c>
      <c r="F1036" s="245"/>
      <c r="G1036" s="244"/>
    </row>
    <row r="1037" spans="1:7">
      <c r="A1037" s="223">
        <v>2150102</v>
      </c>
      <c r="B1037" s="223" t="s">
        <v>737</v>
      </c>
      <c r="C1037" s="246"/>
      <c r="D1037" s="242"/>
      <c r="E1037" s="190">
        <v>0</v>
      </c>
      <c r="F1037" s="245"/>
      <c r="G1037" s="244"/>
    </row>
    <row r="1038" spans="1:7">
      <c r="A1038" s="223">
        <v>2150103</v>
      </c>
      <c r="B1038" s="223" t="s">
        <v>738</v>
      </c>
      <c r="C1038" s="246"/>
      <c r="D1038" s="242"/>
      <c r="E1038" s="190">
        <v>0</v>
      </c>
      <c r="F1038" s="245"/>
      <c r="G1038" s="244"/>
    </row>
    <row r="1039" spans="1:7">
      <c r="A1039" s="223">
        <v>2150104</v>
      </c>
      <c r="B1039" s="223" t="s">
        <v>1528</v>
      </c>
      <c r="C1039" s="246"/>
      <c r="D1039" s="242"/>
      <c r="E1039" s="190">
        <v>0</v>
      </c>
      <c r="F1039" s="245"/>
      <c r="G1039" s="244"/>
    </row>
    <row r="1040" spans="1:7">
      <c r="A1040" s="223">
        <v>2150105</v>
      </c>
      <c r="B1040" s="223" t="s">
        <v>1529</v>
      </c>
      <c r="C1040" s="246"/>
      <c r="D1040" s="242"/>
      <c r="E1040" s="190">
        <v>0</v>
      </c>
      <c r="F1040" s="245"/>
      <c r="G1040" s="244"/>
    </row>
    <row r="1041" spans="1:7">
      <c r="A1041" s="223">
        <v>2150106</v>
      </c>
      <c r="B1041" s="223" t="s">
        <v>1530</v>
      </c>
      <c r="C1041" s="246"/>
      <c r="D1041" s="242"/>
      <c r="E1041" s="190">
        <v>0</v>
      </c>
      <c r="F1041" s="245"/>
      <c r="G1041" s="244"/>
    </row>
    <row r="1042" spans="1:7">
      <c r="A1042" s="223">
        <v>2150107</v>
      </c>
      <c r="B1042" s="223" t="s">
        <v>1531</v>
      </c>
      <c r="C1042" s="246"/>
      <c r="D1042" s="242"/>
      <c r="E1042" s="190">
        <v>0</v>
      </c>
      <c r="F1042" s="245"/>
      <c r="G1042" s="244"/>
    </row>
    <row r="1043" spans="1:7">
      <c r="A1043" s="223">
        <v>2150108</v>
      </c>
      <c r="B1043" s="223" t="s">
        <v>1532</v>
      </c>
      <c r="C1043" s="246"/>
      <c r="D1043" s="242"/>
      <c r="E1043" s="190">
        <v>0</v>
      </c>
      <c r="F1043" s="245"/>
      <c r="G1043" s="244"/>
    </row>
    <row r="1044" spans="1:7">
      <c r="A1044" s="223">
        <v>2150199</v>
      </c>
      <c r="B1044" s="223" t="s">
        <v>1533</v>
      </c>
      <c r="C1044" s="246"/>
      <c r="D1044" s="242"/>
      <c r="E1044" s="190">
        <v>0</v>
      </c>
      <c r="F1044" s="245"/>
      <c r="G1044" s="244"/>
    </row>
    <row r="1045" spans="1:7">
      <c r="A1045" s="223">
        <v>21502</v>
      </c>
      <c r="B1045" s="224" t="s">
        <v>1534</v>
      </c>
      <c r="C1045" s="239"/>
      <c r="D1045" s="242"/>
      <c r="E1045" s="190">
        <f>SUM(E1046:E1060)</f>
        <v>0</v>
      </c>
      <c r="F1045" s="245"/>
      <c r="G1045" s="244"/>
    </row>
    <row r="1046" spans="1:7">
      <c r="A1046" s="223">
        <v>2150201</v>
      </c>
      <c r="B1046" s="223" t="s">
        <v>736</v>
      </c>
      <c r="C1046" s="246"/>
      <c r="D1046" s="242"/>
      <c r="E1046" s="190">
        <v>0</v>
      </c>
      <c r="F1046" s="245"/>
      <c r="G1046" s="244"/>
    </row>
    <row r="1047" spans="1:7">
      <c r="A1047" s="223">
        <v>2150202</v>
      </c>
      <c r="B1047" s="223" t="s">
        <v>737</v>
      </c>
      <c r="C1047" s="246"/>
      <c r="D1047" s="242"/>
      <c r="E1047" s="190">
        <v>0</v>
      </c>
      <c r="F1047" s="245"/>
      <c r="G1047" s="244"/>
    </row>
    <row r="1048" spans="1:7">
      <c r="A1048" s="223">
        <v>2150203</v>
      </c>
      <c r="B1048" s="223" t="s">
        <v>738</v>
      </c>
      <c r="C1048" s="246"/>
      <c r="D1048" s="242"/>
      <c r="E1048" s="190">
        <v>0</v>
      </c>
      <c r="F1048" s="245"/>
      <c r="G1048" s="244"/>
    </row>
    <row r="1049" spans="1:7">
      <c r="A1049" s="223">
        <v>2150204</v>
      </c>
      <c r="B1049" s="223" t="s">
        <v>1535</v>
      </c>
      <c r="C1049" s="246"/>
      <c r="D1049" s="242"/>
      <c r="E1049" s="190">
        <v>0</v>
      </c>
      <c r="F1049" s="245"/>
      <c r="G1049" s="244"/>
    </row>
    <row r="1050" spans="1:7">
      <c r="A1050" s="223">
        <v>2150205</v>
      </c>
      <c r="B1050" s="223" t="s">
        <v>1536</v>
      </c>
      <c r="C1050" s="246"/>
      <c r="D1050" s="242"/>
      <c r="E1050" s="190">
        <v>0</v>
      </c>
      <c r="F1050" s="245"/>
      <c r="G1050" s="244"/>
    </row>
    <row r="1051" spans="1:7">
      <c r="A1051" s="223">
        <v>2150206</v>
      </c>
      <c r="B1051" s="223" t="s">
        <v>1537</v>
      </c>
      <c r="C1051" s="246"/>
      <c r="D1051" s="242"/>
      <c r="E1051" s="190">
        <v>0</v>
      </c>
      <c r="F1051" s="245"/>
      <c r="G1051" s="244"/>
    </row>
    <row r="1052" spans="1:7">
      <c r="A1052" s="223">
        <v>2150207</v>
      </c>
      <c r="B1052" s="223" t="s">
        <v>1538</v>
      </c>
      <c r="C1052" s="246"/>
      <c r="D1052" s="242"/>
      <c r="E1052" s="190">
        <v>0</v>
      </c>
      <c r="F1052" s="245"/>
      <c r="G1052" s="244"/>
    </row>
    <row r="1053" spans="1:7">
      <c r="A1053" s="223">
        <v>2150208</v>
      </c>
      <c r="B1053" s="223" t="s">
        <v>1539</v>
      </c>
      <c r="C1053" s="246"/>
      <c r="D1053" s="242"/>
      <c r="E1053" s="190">
        <v>0</v>
      </c>
      <c r="F1053" s="245"/>
      <c r="G1053" s="244"/>
    </row>
    <row r="1054" spans="1:7">
      <c r="A1054" s="223">
        <v>2150209</v>
      </c>
      <c r="B1054" s="223" t="s">
        <v>1540</v>
      </c>
      <c r="C1054" s="246"/>
      <c r="D1054" s="242"/>
      <c r="E1054" s="190">
        <v>0</v>
      </c>
      <c r="F1054" s="245"/>
      <c r="G1054" s="244"/>
    </row>
    <row r="1055" spans="1:7">
      <c r="A1055" s="223">
        <v>2150210</v>
      </c>
      <c r="B1055" s="223" t="s">
        <v>1541</v>
      </c>
      <c r="C1055" s="246"/>
      <c r="D1055" s="242"/>
      <c r="E1055" s="190">
        <v>0</v>
      </c>
      <c r="F1055" s="245"/>
      <c r="G1055" s="244"/>
    </row>
    <row r="1056" spans="1:7">
      <c r="A1056" s="223">
        <v>2150212</v>
      </c>
      <c r="B1056" s="223" t="s">
        <v>1542</v>
      </c>
      <c r="C1056" s="246"/>
      <c r="D1056" s="242"/>
      <c r="E1056" s="190">
        <v>0</v>
      </c>
      <c r="F1056" s="245"/>
      <c r="G1056" s="244"/>
    </row>
    <row r="1057" spans="1:7">
      <c r="A1057" s="223">
        <v>2150213</v>
      </c>
      <c r="B1057" s="223" t="s">
        <v>1543</v>
      </c>
      <c r="C1057" s="246"/>
      <c r="D1057" s="242"/>
      <c r="E1057" s="190">
        <v>0</v>
      </c>
      <c r="F1057" s="245"/>
      <c r="G1057" s="244"/>
    </row>
    <row r="1058" spans="1:7">
      <c r="A1058" s="223">
        <v>2150214</v>
      </c>
      <c r="B1058" s="223" t="s">
        <v>1544</v>
      </c>
      <c r="C1058" s="246"/>
      <c r="D1058" s="242"/>
      <c r="E1058" s="190">
        <v>0</v>
      </c>
      <c r="F1058" s="245"/>
      <c r="G1058" s="244"/>
    </row>
    <row r="1059" spans="1:7">
      <c r="A1059" s="223">
        <v>2150215</v>
      </c>
      <c r="B1059" s="223" t="s">
        <v>1545</v>
      </c>
      <c r="C1059" s="246"/>
      <c r="D1059" s="242"/>
      <c r="E1059" s="190">
        <v>0</v>
      </c>
      <c r="F1059" s="245"/>
      <c r="G1059" s="244"/>
    </row>
    <row r="1060" spans="1:7">
      <c r="A1060" s="223">
        <v>2150299</v>
      </c>
      <c r="B1060" s="223" t="s">
        <v>1546</v>
      </c>
      <c r="C1060" s="246"/>
      <c r="D1060" s="242"/>
      <c r="E1060" s="190">
        <v>0</v>
      </c>
      <c r="F1060" s="245"/>
      <c r="G1060" s="244"/>
    </row>
    <row r="1061" spans="1:7">
      <c r="A1061" s="223">
        <v>21503</v>
      </c>
      <c r="B1061" s="224" t="s">
        <v>1547</v>
      </c>
      <c r="C1061" s="239"/>
      <c r="D1061" s="242"/>
      <c r="E1061" s="190">
        <f>SUM(E1062:E1065)</f>
        <v>0</v>
      </c>
      <c r="F1061" s="245"/>
      <c r="G1061" s="244"/>
    </row>
    <row r="1062" spans="1:7">
      <c r="A1062" s="223">
        <v>2150301</v>
      </c>
      <c r="B1062" s="223" t="s">
        <v>736</v>
      </c>
      <c r="C1062" s="246"/>
      <c r="D1062" s="242"/>
      <c r="E1062" s="190">
        <v>0</v>
      </c>
      <c r="F1062" s="245"/>
      <c r="G1062" s="244"/>
    </row>
    <row r="1063" spans="1:7">
      <c r="A1063" s="223">
        <v>2150302</v>
      </c>
      <c r="B1063" s="223" t="s">
        <v>737</v>
      </c>
      <c r="C1063" s="246"/>
      <c r="D1063" s="242"/>
      <c r="E1063" s="190">
        <v>0</v>
      </c>
      <c r="F1063" s="245"/>
      <c r="G1063" s="244"/>
    </row>
    <row r="1064" spans="1:7">
      <c r="A1064" s="223">
        <v>2150303</v>
      </c>
      <c r="B1064" s="223" t="s">
        <v>738</v>
      </c>
      <c r="C1064" s="246"/>
      <c r="D1064" s="242"/>
      <c r="E1064" s="190">
        <v>0</v>
      </c>
      <c r="F1064" s="245"/>
      <c r="G1064" s="244"/>
    </row>
    <row r="1065" spans="1:7">
      <c r="A1065" s="223">
        <v>2150399</v>
      </c>
      <c r="B1065" s="223" t="s">
        <v>1548</v>
      </c>
      <c r="C1065" s="246"/>
      <c r="D1065" s="242"/>
      <c r="E1065" s="190">
        <v>0</v>
      </c>
      <c r="F1065" s="245"/>
      <c r="G1065" s="244"/>
    </row>
    <row r="1066" spans="1:7">
      <c r="A1066" s="223">
        <v>21505</v>
      </c>
      <c r="B1066" s="224" t="s">
        <v>1549</v>
      </c>
      <c r="C1066" s="239"/>
      <c r="D1066" s="242"/>
      <c r="E1066" s="190">
        <f>SUM(E1067:E1079)</f>
        <v>2688</v>
      </c>
      <c r="F1066" s="245"/>
      <c r="G1066" s="244"/>
    </row>
    <row r="1067" spans="1:7">
      <c r="A1067" s="223">
        <v>2150501</v>
      </c>
      <c r="B1067" s="223" t="s">
        <v>736</v>
      </c>
      <c r="C1067" s="246"/>
      <c r="D1067" s="242"/>
      <c r="E1067" s="190">
        <v>0</v>
      </c>
      <c r="F1067" s="245"/>
      <c r="G1067" s="244"/>
    </row>
    <row r="1068" spans="1:7">
      <c r="A1068" s="223">
        <v>2150502</v>
      </c>
      <c r="B1068" s="223" t="s">
        <v>737</v>
      </c>
      <c r="C1068" s="246"/>
      <c r="D1068" s="242"/>
      <c r="E1068" s="190">
        <v>0</v>
      </c>
      <c r="F1068" s="245"/>
      <c r="G1068" s="244"/>
    </row>
    <row r="1069" spans="1:7">
      <c r="A1069" s="223">
        <v>2150503</v>
      </c>
      <c r="B1069" s="223" t="s">
        <v>738</v>
      </c>
      <c r="C1069" s="246"/>
      <c r="D1069" s="242"/>
      <c r="E1069" s="190">
        <v>0</v>
      </c>
      <c r="F1069" s="245"/>
      <c r="G1069" s="244"/>
    </row>
    <row r="1070" spans="1:7">
      <c r="A1070" s="223">
        <v>2150505</v>
      </c>
      <c r="B1070" s="223" t="s">
        <v>1550</v>
      </c>
      <c r="C1070" s="246"/>
      <c r="D1070" s="242"/>
      <c r="E1070" s="190">
        <v>0</v>
      </c>
      <c r="F1070" s="245"/>
      <c r="G1070" s="244"/>
    </row>
    <row r="1071" spans="1:7">
      <c r="A1071" s="223">
        <v>2150506</v>
      </c>
      <c r="B1071" s="223" t="s">
        <v>1551</v>
      </c>
      <c r="C1071" s="246"/>
      <c r="D1071" s="242"/>
      <c r="E1071" s="190">
        <v>0</v>
      </c>
      <c r="F1071" s="245"/>
      <c r="G1071" s="244"/>
    </row>
    <row r="1072" spans="1:7">
      <c r="A1072" s="223">
        <v>2150507</v>
      </c>
      <c r="B1072" s="223" t="s">
        <v>1552</v>
      </c>
      <c r="C1072" s="246"/>
      <c r="D1072" s="242"/>
      <c r="E1072" s="190">
        <v>0</v>
      </c>
      <c r="F1072" s="245"/>
      <c r="G1072" s="244"/>
    </row>
    <row r="1073" spans="1:7">
      <c r="A1073" s="223">
        <v>2150508</v>
      </c>
      <c r="B1073" s="223" t="s">
        <v>1553</v>
      </c>
      <c r="C1073" s="246"/>
      <c r="D1073" s="242"/>
      <c r="E1073" s="190">
        <v>0</v>
      </c>
      <c r="F1073" s="245"/>
      <c r="G1073" s="244"/>
    </row>
    <row r="1074" spans="1:7">
      <c r="A1074" s="223">
        <v>2150509</v>
      </c>
      <c r="B1074" s="223" t="s">
        <v>1554</v>
      </c>
      <c r="C1074" s="246"/>
      <c r="D1074" s="242"/>
      <c r="E1074" s="190">
        <v>0</v>
      </c>
      <c r="F1074" s="245"/>
      <c r="G1074" s="244"/>
    </row>
    <row r="1075" spans="1:7">
      <c r="A1075" s="223">
        <v>2150510</v>
      </c>
      <c r="B1075" s="223" t="s">
        <v>1555</v>
      </c>
      <c r="C1075" s="246"/>
      <c r="D1075" s="242"/>
      <c r="E1075" s="190">
        <v>2688</v>
      </c>
      <c r="F1075" s="245"/>
      <c r="G1075" s="244"/>
    </row>
    <row r="1076" spans="1:7">
      <c r="A1076" s="223">
        <v>2150511</v>
      </c>
      <c r="B1076" s="223" t="s">
        <v>1556</v>
      </c>
      <c r="C1076" s="246"/>
      <c r="D1076" s="242"/>
      <c r="E1076" s="190">
        <v>0</v>
      </c>
      <c r="F1076" s="245"/>
      <c r="G1076" s="244"/>
    </row>
    <row r="1077" spans="1:7">
      <c r="A1077" s="223">
        <v>2150513</v>
      </c>
      <c r="B1077" s="223" t="s">
        <v>1501</v>
      </c>
      <c r="C1077" s="246"/>
      <c r="D1077" s="242"/>
      <c r="E1077" s="190">
        <v>0</v>
      </c>
      <c r="F1077" s="245"/>
      <c r="G1077" s="244"/>
    </row>
    <row r="1078" spans="1:7">
      <c r="A1078" s="223">
        <v>2150515</v>
      </c>
      <c r="B1078" s="223" t="s">
        <v>1557</v>
      </c>
      <c r="C1078" s="246"/>
      <c r="D1078" s="242"/>
      <c r="E1078" s="190">
        <v>0</v>
      </c>
      <c r="F1078" s="245"/>
      <c r="G1078" s="244"/>
    </row>
    <row r="1079" spans="1:7">
      <c r="A1079" s="223">
        <v>2150599</v>
      </c>
      <c r="B1079" s="223" t="s">
        <v>1558</v>
      </c>
      <c r="C1079" s="246"/>
      <c r="D1079" s="242"/>
      <c r="E1079" s="190">
        <v>0</v>
      </c>
      <c r="F1079" s="245"/>
      <c r="G1079" s="244"/>
    </row>
    <row r="1080" spans="1:7">
      <c r="A1080" s="223">
        <v>21507</v>
      </c>
      <c r="B1080" s="224" t="s">
        <v>1559</v>
      </c>
      <c r="C1080" s="241">
        <v>728.245268</v>
      </c>
      <c r="D1080" s="242">
        <f>SUM(D1081:D1086)</f>
        <v>714</v>
      </c>
      <c r="E1080" s="190">
        <f>SUM(E1081:E1086)</f>
        <v>549</v>
      </c>
      <c r="F1080" s="245">
        <f>E1080/D1080</f>
        <v>0.76890756302521</v>
      </c>
      <c r="G1080" s="244"/>
    </row>
    <row r="1081" spans="1:7">
      <c r="A1081" s="223">
        <v>2150701</v>
      </c>
      <c r="B1081" s="223" t="s">
        <v>736</v>
      </c>
      <c r="C1081" s="241">
        <v>227.245268</v>
      </c>
      <c r="D1081" s="242">
        <v>233</v>
      </c>
      <c r="E1081" s="190">
        <v>225</v>
      </c>
      <c r="F1081" s="245">
        <f>E1081/D1081</f>
        <v>0.965665236051502</v>
      </c>
      <c r="G1081" s="244"/>
    </row>
    <row r="1082" spans="1:7">
      <c r="A1082" s="223">
        <v>2150702</v>
      </c>
      <c r="B1082" s="223" t="s">
        <v>737</v>
      </c>
      <c r="C1082" s="241">
        <v>66</v>
      </c>
      <c r="D1082" s="242">
        <v>66</v>
      </c>
      <c r="E1082" s="190">
        <v>63</v>
      </c>
      <c r="F1082" s="245">
        <f>E1082/D1082</f>
        <v>0.954545454545455</v>
      </c>
      <c r="G1082" s="244"/>
    </row>
    <row r="1083" spans="1:7">
      <c r="A1083" s="223">
        <v>2150703</v>
      </c>
      <c r="B1083" s="223" t="s">
        <v>738</v>
      </c>
      <c r="C1083" s="241">
        <v>0</v>
      </c>
      <c r="D1083" s="242"/>
      <c r="E1083" s="190">
        <v>0</v>
      </c>
      <c r="F1083" s="245"/>
      <c r="G1083" s="244"/>
    </row>
    <row r="1084" spans="1:7">
      <c r="A1084" s="223">
        <v>2150704</v>
      </c>
      <c r="B1084" s="223" t="s">
        <v>1560</v>
      </c>
      <c r="C1084" s="241">
        <v>0</v>
      </c>
      <c r="D1084" s="242"/>
      <c r="E1084" s="190">
        <v>0</v>
      </c>
      <c r="F1084" s="245"/>
      <c r="G1084" s="244"/>
    </row>
    <row r="1085" spans="1:7">
      <c r="A1085" s="223">
        <v>2150705</v>
      </c>
      <c r="B1085" s="223" t="s">
        <v>1561</v>
      </c>
      <c r="C1085" s="241">
        <v>0</v>
      </c>
      <c r="D1085" s="242"/>
      <c r="E1085" s="190">
        <v>0</v>
      </c>
      <c r="F1085" s="245"/>
      <c r="G1085" s="244"/>
    </row>
    <row r="1086" spans="1:7">
      <c r="A1086" s="223">
        <v>2150799</v>
      </c>
      <c r="B1086" s="223" t="s">
        <v>1562</v>
      </c>
      <c r="C1086" s="241">
        <v>435</v>
      </c>
      <c r="D1086" s="242">
        <v>415</v>
      </c>
      <c r="E1086" s="190">
        <v>261</v>
      </c>
      <c r="F1086" s="245">
        <f>E1086/D1086</f>
        <v>0.628915662650602</v>
      </c>
      <c r="G1086" s="244"/>
    </row>
    <row r="1087" spans="1:7">
      <c r="A1087" s="223">
        <v>21508</v>
      </c>
      <c r="B1087" s="224" t="s">
        <v>1563</v>
      </c>
      <c r="C1087" s="239"/>
      <c r="D1087" s="242"/>
      <c r="E1087" s="190">
        <f>SUM(E1088:E1094)</f>
        <v>0</v>
      </c>
      <c r="F1087" s="245"/>
      <c r="G1087" s="244"/>
    </row>
    <row r="1088" spans="1:7">
      <c r="A1088" s="223">
        <v>2150801</v>
      </c>
      <c r="B1088" s="223" t="s">
        <v>736</v>
      </c>
      <c r="C1088" s="246"/>
      <c r="D1088" s="242"/>
      <c r="E1088" s="190">
        <v>0</v>
      </c>
      <c r="F1088" s="245"/>
      <c r="G1088" s="244"/>
    </row>
    <row r="1089" spans="1:7">
      <c r="A1089" s="223">
        <v>2150802</v>
      </c>
      <c r="B1089" s="223" t="s">
        <v>737</v>
      </c>
      <c r="C1089" s="246"/>
      <c r="D1089" s="242"/>
      <c r="E1089" s="190">
        <v>0</v>
      </c>
      <c r="F1089" s="245"/>
      <c r="G1089" s="244"/>
    </row>
    <row r="1090" spans="1:7">
      <c r="A1090" s="223">
        <v>2150803</v>
      </c>
      <c r="B1090" s="223" t="s">
        <v>738</v>
      </c>
      <c r="C1090" s="246"/>
      <c r="D1090" s="242"/>
      <c r="E1090" s="190">
        <v>0</v>
      </c>
      <c r="F1090" s="245"/>
      <c r="G1090" s="244"/>
    </row>
    <row r="1091" spans="1:7">
      <c r="A1091" s="223">
        <v>2150804</v>
      </c>
      <c r="B1091" s="223" t="s">
        <v>1564</v>
      </c>
      <c r="C1091" s="246"/>
      <c r="D1091" s="242"/>
      <c r="E1091" s="190">
        <v>0</v>
      </c>
      <c r="F1091" s="245"/>
      <c r="G1091" s="244"/>
    </row>
    <row r="1092" spans="1:7">
      <c r="A1092" s="223">
        <v>2150805</v>
      </c>
      <c r="B1092" s="223" t="s">
        <v>1565</v>
      </c>
      <c r="C1092" s="246"/>
      <c r="D1092" s="242"/>
      <c r="E1092" s="190">
        <v>0</v>
      </c>
      <c r="F1092" s="245"/>
      <c r="G1092" s="244"/>
    </row>
    <row r="1093" spans="1:7">
      <c r="A1093" s="223">
        <v>2150806</v>
      </c>
      <c r="B1093" s="223" t="s">
        <v>1566</v>
      </c>
      <c r="C1093" s="246"/>
      <c r="D1093" s="242"/>
      <c r="E1093" s="190">
        <v>0</v>
      </c>
      <c r="F1093" s="245"/>
      <c r="G1093" s="244"/>
    </row>
    <row r="1094" spans="1:7">
      <c r="A1094" s="223">
        <v>2150899</v>
      </c>
      <c r="B1094" s="223" t="s">
        <v>1567</v>
      </c>
      <c r="C1094" s="246"/>
      <c r="D1094" s="242"/>
      <c r="E1094" s="190">
        <v>0</v>
      </c>
      <c r="F1094" s="245"/>
      <c r="G1094" s="244"/>
    </row>
    <row r="1095" spans="1:7">
      <c r="A1095" s="223">
        <v>21599</v>
      </c>
      <c r="B1095" s="224" t="s">
        <v>1568</v>
      </c>
      <c r="C1095" s="239"/>
      <c r="D1095" s="242"/>
      <c r="E1095" s="190">
        <f>SUM(E1096:E1100)</f>
        <v>0</v>
      </c>
      <c r="F1095" s="245"/>
      <c r="G1095" s="244"/>
    </row>
    <row r="1096" spans="1:7">
      <c r="A1096" s="223">
        <v>2159901</v>
      </c>
      <c r="B1096" s="223" t="s">
        <v>1569</v>
      </c>
      <c r="C1096" s="246"/>
      <c r="D1096" s="242"/>
      <c r="E1096" s="190">
        <v>0</v>
      </c>
      <c r="F1096" s="245"/>
      <c r="G1096" s="244"/>
    </row>
    <row r="1097" spans="1:7">
      <c r="A1097" s="223">
        <v>2159904</v>
      </c>
      <c r="B1097" s="223" t="s">
        <v>1570</v>
      </c>
      <c r="C1097" s="246"/>
      <c r="D1097" s="242"/>
      <c r="E1097" s="190">
        <v>0</v>
      </c>
      <c r="F1097" s="245"/>
      <c r="G1097" s="244"/>
    </row>
    <row r="1098" spans="1:7">
      <c r="A1098" s="223">
        <v>2159905</v>
      </c>
      <c r="B1098" s="223" t="s">
        <v>1571</v>
      </c>
      <c r="C1098" s="246"/>
      <c r="D1098" s="242"/>
      <c r="E1098" s="190">
        <v>0</v>
      </c>
      <c r="F1098" s="245"/>
      <c r="G1098" s="244"/>
    </row>
    <row r="1099" spans="1:7">
      <c r="A1099" s="223">
        <v>2159906</v>
      </c>
      <c r="B1099" s="223" t="s">
        <v>1572</v>
      </c>
      <c r="C1099" s="246"/>
      <c r="D1099" s="242"/>
      <c r="E1099" s="190">
        <v>0</v>
      </c>
      <c r="F1099" s="245"/>
      <c r="G1099" s="244"/>
    </row>
    <row r="1100" spans="1:7">
      <c r="A1100" s="223">
        <v>2159999</v>
      </c>
      <c r="B1100" s="223" t="s">
        <v>1573</v>
      </c>
      <c r="C1100" s="246"/>
      <c r="D1100" s="242"/>
      <c r="E1100" s="190">
        <v>0</v>
      </c>
      <c r="F1100" s="245"/>
      <c r="G1100" s="244"/>
    </row>
    <row r="1101" spans="1:7">
      <c r="A1101" s="223">
        <v>216</v>
      </c>
      <c r="B1101" s="224" t="s">
        <v>1574</v>
      </c>
      <c r="C1101" s="239"/>
      <c r="D1101" s="242"/>
      <c r="E1101" s="190">
        <f>SUM(E1102,E1112,E1118)</f>
        <v>0</v>
      </c>
      <c r="F1101" s="245"/>
      <c r="G1101" s="244"/>
    </row>
    <row r="1102" spans="1:7">
      <c r="A1102" s="223">
        <v>21602</v>
      </c>
      <c r="B1102" s="224" t="s">
        <v>1575</v>
      </c>
      <c r="C1102" s="239"/>
      <c r="D1102" s="242"/>
      <c r="E1102" s="190">
        <f>SUM(E1103:E1111)</f>
        <v>0</v>
      </c>
      <c r="F1102" s="245"/>
      <c r="G1102" s="244"/>
    </row>
    <row r="1103" spans="1:7">
      <c r="A1103" s="223">
        <v>2160201</v>
      </c>
      <c r="B1103" s="223" t="s">
        <v>736</v>
      </c>
      <c r="C1103" s="246"/>
      <c r="D1103" s="242"/>
      <c r="E1103" s="190">
        <v>0</v>
      </c>
      <c r="F1103" s="245"/>
      <c r="G1103" s="244"/>
    </row>
    <row r="1104" spans="1:7">
      <c r="A1104" s="223">
        <v>2160202</v>
      </c>
      <c r="B1104" s="223" t="s">
        <v>737</v>
      </c>
      <c r="C1104" s="246"/>
      <c r="D1104" s="242"/>
      <c r="E1104" s="190">
        <v>0</v>
      </c>
      <c r="F1104" s="245"/>
      <c r="G1104" s="244"/>
    </row>
    <row r="1105" spans="1:7">
      <c r="A1105" s="223">
        <v>2160203</v>
      </c>
      <c r="B1105" s="223" t="s">
        <v>738</v>
      </c>
      <c r="C1105" s="246"/>
      <c r="D1105" s="242"/>
      <c r="E1105" s="190">
        <v>0</v>
      </c>
      <c r="F1105" s="245"/>
      <c r="G1105" s="244"/>
    </row>
    <row r="1106" spans="1:7">
      <c r="A1106" s="223">
        <v>2160216</v>
      </c>
      <c r="B1106" s="223" t="s">
        <v>1576</v>
      </c>
      <c r="C1106" s="246"/>
      <c r="D1106" s="242"/>
      <c r="E1106" s="190">
        <v>0</v>
      </c>
      <c r="F1106" s="245"/>
      <c r="G1106" s="244"/>
    </row>
    <row r="1107" spans="1:7">
      <c r="A1107" s="223">
        <v>2160217</v>
      </c>
      <c r="B1107" s="223" t="s">
        <v>1577</v>
      </c>
      <c r="C1107" s="246"/>
      <c r="D1107" s="242"/>
      <c r="E1107" s="190">
        <v>0</v>
      </c>
      <c r="F1107" s="245"/>
      <c r="G1107" s="244"/>
    </row>
    <row r="1108" spans="1:7">
      <c r="A1108" s="223">
        <v>2160218</v>
      </c>
      <c r="B1108" s="223" t="s">
        <v>1578</v>
      </c>
      <c r="C1108" s="246"/>
      <c r="D1108" s="242"/>
      <c r="E1108" s="190">
        <v>0</v>
      </c>
      <c r="F1108" s="245"/>
      <c r="G1108" s="244"/>
    </row>
    <row r="1109" spans="1:7">
      <c r="A1109" s="223">
        <v>2160219</v>
      </c>
      <c r="B1109" s="223" t="s">
        <v>1579</v>
      </c>
      <c r="C1109" s="246"/>
      <c r="D1109" s="242"/>
      <c r="E1109" s="190">
        <v>0</v>
      </c>
      <c r="F1109" s="245"/>
      <c r="G1109" s="244"/>
    </row>
    <row r="1110" spans="1:7">
      <c r="A1110" s="223">
        <v>2160250</v>
      </c>
      <c r="B1110" s="223" t="s">
        <v>745</v>
      </c>
      <c r="C1110" s="246"/>
      <c r="D1110" s="242"/>
      <c r="E1110" s="190">
        <v>0</v>
      </c>
      <c r="F1110" s="245"/>
      <c r="G1110" s="244"/>
    </row>
    <row r="1111" spans="1:7">
      <c r="A1111" s="223">
        <v>2160299</v>
      </c>
      <c r="B1111" s="223" t="s">
        <v>1580</v>
      </c>
      <c r="C1111" s="246"/>
      <c r="D1111" s="242"/>
      <c r="E1111" s="190">
        <v>0</v>
      </c>
      <c r="F1111" s="245"/>
      <c r="G1111" s="244"/>
    </row>
    <row r="1112" spans="1:7">
      <c r="A1112" s="223">
        <v>21606</v>
      </c>
      <c r="B1112" s="224" t="s">
        <v>1581</v>
      </c>
      <c r="C1112" s="239"/>
      <c r="D1112" s="242"/>
      <c r="E1112" s="190">
        <f>SUM(E1113:E1117)</f>
        <v>0</v>
      </c>
      <c r="F1112" s="245"/>
      <c r="G1112" s="244"/>
    </row>
    <row r="1113" spans="1:7">
      <c r="A1113" s="223">
        <v>2160601</v>
      </c>
      <c r="B1113" s="223" t="s">
        <v>736</v>
      </c>
      <c r="C1113" s="246"/>
      <c r="D1113" s="242"/>
      <c r="E1113" s="190">
        <v>0</v>
      </c>
      <c r="F1113" s="245"/>
      <c r="G1113" s="244"/>
    </row>
    <row r="1114" spans="1:7">
      <c r="A1114" s="223">
        <v>2160602</v>
      </c>
      <c r="B1114" s="223" t="s">
        <v>737</v>
      </c>
      <c r="C1114" s="246"/>
      <c r="D1114" s="242"/>
      <c r="E1114" s="190">
        <v>0</v>
      </c>
      <c r="F1114" s="245"/>
      <c r="G1114" s="244"/>
    </row>
    <row r="1115" spans="1:7">
      <c r="A1115" s="223">
        <v>2160603</v>
      </c>
      <c r="B1115" s="223" t="s">
        <v>738</v>
      </c>
      <c r="C1115" s="246"/>
      <c r="D1115" s="242"/>
      <c r="E1115" s="190">
        <v>0</v>
      </c>
      <c r="F1115" s="245"/>
      <c r="G1115" s="244"/>
    </row>
    <row r="1116" spans="1:7">
      <c r="A1116" s="223">
        <v>2160607</v>
      </c>
      <c r="B1116" s="223" t="s">
        <v>1582</v>
      </c>
      <c r="C1116" s="246"/>
      <c r="D1116" s="242"/>
      <c r="E1116" s="190">
        <v>0</v>
      </c>
      <c r="F1116" s="245"/>
      <c r="G1116" s="244"/>
    </row>
    <row r="1117" spans="1:7">
      <c r="A1117" s="223">
        <v>2160699</v>
      </c>
      <c r="B1117" s="223" t="s">
        <v>1583</v>
      </c>
      <c r="C1117" s="246"/>
      <c r="D1117" s="242"/>
      <c r="E1117" s="190">
        <v>0</v>
      </c>
      <c r="F1117" s="245"/>
      <c r="G1117" s="244"/>
    </row>
    <row r="1118" spans="1:7">
      <c r="A1118" s="223">
        <v>21699</v>
      </c>
      <c r="B1118" s="224" t="s">
        <v>1584</v>
      </c>
      <c r="C1118" s="239"/>
      <c r="D1118" s="242"/>
      <c r="E1118" s="190">
        <f>SUM(E1119:E1120)</f>
        <v>0</v>
      </c>
      <c r="F1118" s="245"/>
      <c r="G1118" s="244"/>
    </row>
    <row r="1119" spans="1:7">
      <c r="A1119" s="223">
        <v>2169901</v>
      </c>
      <c r="B1119" s="223" t="s">
        <v>1585</v>
      </c>
      <c r="C1119" s="246"/>
      <c r="D1119" s="242"/>
      <c r="E1119" s="190">
        <v>0</v>
      </c>
      <c r="F1119" s="245"/>
      <c r="G1119" s="244"/>
    </row>
    <row r="1120" spans="1:7">
      <c r="A1120" s="223">
        <v>2169999</v>
      </c>
      <c r="B1120" s="223" t="s">
        <v>1586</v>
      </c>
      <c r="C1120" s="246"/>
      <c r="D1120" s="242"/>
      <c r="E1120" s="190">
        <v>0</v>
      </c>
      <c r="F1120" s="245"/>
      <c r="G1120" s="244"/>
    </row>
    <row r="1121" spans="1:7">
      <c r="A1121" s="223">
        <v>217</v>
      </c>
      <c r="B1121" s="224" t="s">
        <v>1587</v>
      </c>
      <c r="C1121" s="239"/>
      <c r="D1121" s="242"/>
      <c r="E1121" s="190">
        <f>SUM(E1122,E1129,E1139,E1145,E1148)</f>
        <v>0</v>
      </c>
      <c r="F1121" s="245"/>
      <c r="G1121" s="244"/>
    </row>
    <row r="1122" spans="1:7">
      <c r="A1122" s="223">
        <v>21701</v>
      </c>
      <c r="B1122" s="224" t="s">
        <v>1588</v>
      </c>
      <c r="C1122" s="239"/>
      <c r="D1122" s="242"/>
      <c r="E1122" s="190">
        <f>SUM(E1123:E1128)</f>
        <v>0</v>
      </c>
      <c r="F1122" s="245"/>
      <c r="G1122" s="244"/>
    </row>
    <row r="1123" spans="1:7">
      <c r="A1123" s="223">
        <v>2170101</v>
      </c>
      <c r="B1123" s="223" t="s">
        <v>736</v>
      </c>
      <c r="C1123" s="246"/>
      <c r="D1123" s="242"/>
      <c r="E1123" s="190">
        <v>0</v>
      </c>
      <c r="F1123" s="245"/>
      <c r="G1123" s="244"/>
    </row>
    <row r="1124" spans="1:7">
      <c r="A1124" s="223">
        <v>2170102</v>
      </c>
      <c r="B1124" s="223" t="s">
        <v>737</v>
      </c>
      <c r="C1124" s="246"/>
      <c r="D1124" s="242"/>
      <c r="E1124" s="190">
        <v>0</v>
      </c>
      <c r="F1124" s="245"/>
      <c r="G1124" s="244"/>
    </row>
    <row r="1125" spans="1:7">
      <c r="A1125" s="223">
        <v>2170103</v>
      </c>
      <c r="B1125" s="223" t="s">
        <v>738</v>
      </c>
      <c r="C1125" s="246"/>
      <c r="D1125" s="242"/>
      <c r="E1125" s="190">
        <v>0</v>
      </c>
      <c r="F1125" s="245"/>
      <c r="G1125" s="244"/>
    </row>
    <row r="1126" spans="1:7">
      <c r="A1126" s="223">
        <v>2170104</v>
      </c>
      <c r="B1126" s="223" t="s">
        <v>1589</v>
      </c>
      <c r="C1126" s="246"/>
      <c r="D1126" s="242"/>
      <c r="E1126" s="190">
        <v>0</v>
      </c>
      <c r="F1126" s="245"/>
      <c r="G1126" s="244"/>
    </row>
    <row r="1127" spans="1:7">
      <c r="A1127" s="223">
        <v>2170150</v>
      </c>
      <c r="B1127" s="223" t="s">
        <v>745</v>
      </c>
      <c r="C1127" s="246"/>
      <c r="D1127" s="242"/>
      <c r="E1127" s="190">
        <v>0</v>
      </c>
      <c r="F1127" s="245"/>
      <c r="G1127" s="244"/>
    </row>
    <row r="1128" spans="1:7">
      <c r="A1128" s="223">
        <v>2170199</v>
      </c>
      <c r="B1128" s="223" t="s">
        <v>1590</v>
      </c>
      <c r="C1128" s="246"/>
      <c r="D1128" s="242"/>
      <c r="E1128" s="190">
        <v>0</v>
      </c>
      <c r="F1128" s="245"/>
      <c r="G1128" s="244"/>
    </row>
    <row r="1129" spans="1:7">
      <c r="A1129" s="223">
        <v>21702</v>
      </c>
      <c r="B1129" s="224" t="s">
        <v>1591</v>
      </c>
      <c r="C1129" s="239"/>
      <c r="D1129" s="242"/>
      <c r="E1129" s="190">
        <f>SUM(E1130:E1138)</f>
        <v>0</v>
      </c>
      <c r="F1129" s="245"/>
      <c r="G1129" s="244"/>
    </row>
    <row r="1130" spans="1:7">
      <c r="A1130" s="223">
        <v>2170201</v>
      </c>
      <c r="B1130" s="223" t="s">
        <v>1592</v>
      </c>
      <c r="C1130" s="246"/>
      <c r="D1130" s="242"/>
      <c r="E1130" s="190">
        <v>0</v>
      </c>
      <c r="F1130" s="245"/>
      <c r="G1130" s="244"/>
    </row>
    <row r="1131" spans="1:7">
      <c r="A1131" s="223">
        <v>2170202</v>
      </c>
      <c r="B1131" s="223" t="s">
        <v>1593</v>
      </c>
      <c r="C1131" s="246"/>
      <c r="D1131" s="242"/>
      <c r="E1131" s="190">
        <v>0</v>
      </c>
      <c r="F1131" s="245"/>
      <c r="G1131" s="244"/>
    </row>
    <row r="1132" spans="1:7">
      <c r="A1132" s="223">
        <v>2170203</v>
      </c>
      <c r="B1132" s="223" t="s">
        <v>1594</v>
      </c>
      <c r="C1132" s="246"/>
      <c r="D1132" s="242"/>
      <c r="E1132" s="190">
        <v>0</v>
      </c>
      <c r="F1132" s="245"/>
      <c r="G1132" s="244"/>
    </row>
    <row r="1133" spans="1:7">
      <c r="A1133" s="223">
        <v>2170204</v>
      </c>
      <c r="B1133" s="223" t="s">
        <v>1595</v>
      </c>
      <c r="C1133" s="246"/>
      <c r="D1133" s="242"/>
      <c r="E1133" s="190">
        <v>0</v>
      </c>
      <c r="F1133" s="245"/>
      <c r="G1133" s="244"/>
    </row>
    <row r="1134" spans="1:7">
      <c r="A1134" s="223">
        <v>2170205</v>
      </c>
      <c r="B1134" s="223" t="s">
        <v>1596</v>
      </c>
      <c r="C1134" s="246"/>
      <c r="D1134" s="242"/>
      <c r="E1134" s="190">
        <v>0</v>
      </c>
      <c r="F1134" s="245"/>
      <c r="G1134" s="244"/>
    </row>
    <row r="1135" spans="1:7">
      <c r="A1135" s="223">
        <v>2170206</v>
      </c>
      <c r="B1135" s="223" t="s">
        <v>1597</v>
      </c>
      <c r="C1135" s="246"/>
      <c r="D1135" s="242"/>
      <c r="E1135" s="190">
        <v>0</v>
      </c>
      <c r="F1135" s="245"/>
      <c r="G1135" s="244"/>
    </row>
    <row r="1136" spans="1:7">
      <c r="A1136" s="223">
        <v>2170207</v>
      </c>
      <c r="B1136" s="223" t="s">
        <v>1598</v>
      </c>
      <c r="C1136" s="246"/>
      <c r="D1136" s="242"/>
      <c r="E1136" s="190">
        <v>0</v>
      </c>
      <c r="F1136" s="245"/>
      <c r="G1136" s="244"/>
    </row>
    <row r="1137" spans="1:7">
      <c r="A1137" s="223">
        <v>2170208</v>
      </c>
      <c r="B1137" s="223" t="s">
        <v>1599</v>
      </c>
      <c r="C1137" s="246"/>
      <c r="D1137" s="242"/>
      <c r="E1137" s="190">
        <v>0</v>
      </c>
      <c r="F1137" s="245"/>
      <c r="G1137" s="244"/>
    </row>
    <row r="1138" spans="1:7">
      <c r="A1138" s="223">
        <v>2170299</v>
      </c>
      <c r="B1138" s="223" t="s">
        <v>1600</v>
      </c>
      <c r="C1138" s="246"/>
      <c r="D1138" s="242"/>
      <c r="E1138" s="190">
        <v>0</v>
      </c>
      <c r="F1138" s="245"/>
      <c r="G1138" s="244"/>
    </row>
    <row r="1139" spans="1:7">
      <c r="A1139" s="223">
        <v>21703</v>
      </c>
      <c r="B1139" s="224" t="s">
        <v>1601</v>
      </c>
      <c r="C1139" s="239"/>
      <c r="D1139" s="242"/>
      <c r="E1139" s="190">
        <f>SUM(E1140:E1144)</f>
        <v>0</v>
      </c>
      <c r="F1139" s="245"/>
      <c r="G1139" s="244"/>
    </row>
    <row r="1140" spans="1:7">
      <c r="A1140" s="223">
        <v>2170301</v>
      </c>
      <c r="B1140" s="223" t="s">
        <v>1602</v>
      </c>
      <c r="C1140" s="246"/>
      <c r="D1140" s="242"/>
      <c r="E1140" s="190">
        <v>0</v>
      </c>
      <c r="F1140" s="245"/>
      <c r="G1140" s="244"/>
    </row>
    <row r="1141" spans="1:7">
      <c r="A1141" s="223">
        <v>2170302</v>
      </c>
      <c r="B1141" s="223" t="s">
        <v>1603</v>
      </c>
      <c r="C1141" s="246"/>
      <c r="D1141" s="242"/>
      <c r="E1141" s="190">
        <v>0</v>
      </c>
      <c r="F1141" s="245"/>
      <c r="G1141" s="244"/>
    </row>
    <row r="1142" spans="1:7">
      <c r="A1142" s="223">
        <v>2170303</v>
      </c>
      <c r="B1142" s="223" t="s">
        <v>1604</v>
      </c>
      <c r="C1142" s="246"/>
      <c r="D1142" s="242"/>
      <c r="E1142" s="190">
        <v>0</v>
      </c>
      <c r="F1142" s="245"/>
      <c r="G1142" s="244"/>
    </row>
    <row r="1143" spans="1:7">
      <c r="A1143" s="223">
        <v>2170304</v>
      </c>
      <c r="B1143" s="223" t="s">
        <v>1605</v>
      </c>
      <c r="C1143" s="246"/>
      <c r="D1143" s="242"/>
      <c r="E1143" s="190">
        <v>0</v>
      </c>
      <c r="F1143" s="245"/>
      <c r="G1143" s="244"/>
    </row>
    <row r="1144" spans="1:7">
      <c r="A1144" s="223">
        <v>2170399</v>
      </c>
      <c r="B1144" s="223" t="s">
        <v>1606</v>
      </c>
      <c r="C1144" s="246"/>
      <c r="D1144" s="242"/>
      <c r="E1144" s="190">
        <v>0</v>
      </c>
      <c r="F1144" s="245"/>
      <c r="G1144" s="244"/>
    </row>
    <row r="1145" spans="1:7">
      <c r="A1145" s="223">
        <v>21704</v>
      </c>
      <c r="B1145" s="224" t="s">
        <v>1607</v>
      </c>
      <c r="C1145" s="239"/>
      <c r="D1145" s="242"/>
      <c r="E1145" s="190">
        <f>SUM(E1146:E1147)</f>
        <v>0</v>
      </c>
      <c r="F1145" s="245"/>
      <c r="G1145" s="244"/>
    </row>
    <row r="1146" spans="1:7">
      <c r="A1146" s="223">
        <v>2170401</v>
      </c>
      <c r="B1146" s="223" t="s">
        <v>1608</v>
      </c>
      <c r="C1146" s="246"/>
      <c r="D1146" s="242"/>
      <c r="E1146" s="190">
        <v>0</v>
      </c>
      <c r="F1146" s="245"/>
      <c r="G1146" s="244"/>
    </row>
    <row r="1147" spans="1:7">
      <c r="A1147" s="223">
        <v>2170499</v>
      </c>
      <c r="B1147" s="223" t="s">
        <v>1609</v>
      </c>
      <c r="C1147" s="246"/>
      <c r="D1147" s="242"/>
      <c r="E1147" s="190">
        <v>0</v>
      </c>
      <c r="F1147" s="245"/>
      <c r="G1147" s="244"/>
    </row>
    <row r="1148" spans="1:7">
      <c r="A1148" s="223">
        <v>21799</v>
      </c>
      <c r="B1148" s="224" t="s">
        <v>1610</v>
      </c>
      <c r="C1148" s="239"/>
      <c r="D1148" s="242"/>
      <c r="E1148" s="190">
        <f>SUM(E1149:E1150)</f>
        <v>0</v>
      </c>
      <c r="F1148" s="245"/>
      <c r="G1148" s="244"/>
    </row>
    <row r="1149" spans="1:7">
      <c r="A1149" s="223">
        <v>2179901</v>
      </c>
      <c r="B1149" s="223" t="s">
        <v>1611</v>
      </c>
      <c r="C1149" s="246"/>
      <c r="D1149" s="242"/>
      <c r="E1149" s="190">
        <v>0</v>
      </c>
      <c r="F1149" s="245"/>
      <c r="G1149" s="244"/>
    </row>
    <row r="1150" spans="1:7">
      <c r="A1150" s="223">
        <v>2179902</v>
      </c>
      <c r="B1150" s="223" t="s">
        <v>1612</v>
      </c>
      <c r="C1150" s="246"/>
      <c r="D1150" s="242"/>
      <c r="E1150" s="190">
        <v>0</v>
      </c>
      <c r="F1150" s="245"/>
      <c r="G1150" s="244"/>
    </row>
    <row r="1151" spans="1:7">
      <c r="A1151" s="223">
        <v>219</v>
      </c>
      <c r="B1151" s="224" t="s">
        <v>1613</v>
      </c>
      <c r="C1151" s="239"/>
      <c r="D1151" s="242"/>
      <c r="E1151" s="190">
        <f>SUM(E1152:E1160)</f>
        <v>0</v>
      </c>
      <c r="F1151" s="245"/>
      <c r="G1151" s="244"/>
    </row>
    <row r="1152" spans="1:7">
      <c r="A1152" s="223">
        <v>21901</v>
      </c>
      <c r="B1152" s="224" t="s">
        <v>1614</v>
      </c>
      <c r="C1152" s="239"/>
      <c r="D1152" s="242"/>
      <c r="E1152" s="190">
        <v>0</v>
      </c>
      <c r="F1152" s="245"/>
      <c r="G1152" s="244"/>
    </row>
    <row r="1153" spans="1:7">
      <c r="A1153" s="223">
        <v>21902</v>
      </c>
      <c r="B1153" s="224" t="s">
        <v>1615</v>
      </c>
      <c r="C1153" s="239"/>
      <c r="D1153" s="242"/>
      <c r="E1153" s="190">
        <v>0</v>
      </c>
      <c r="F1153" s="245"/>
      <c r="G1153" s="244"/>
    </row>
    <row r="1154" spans="1:7">
      <c r="A1154" s="223">
        <v>21903</v>
      </c>
      <c r="B1154" s="224" t="s">
        <v>1616</v>
      </c>
      <c r="C1154" s="239"/>
      <c r="D1154" s="242"/>
      <c r="E1154" s="190">
        <v>0</v>
      </c>
      <c r="F1154" s="245"/>
      <c r="G1154" s="244"/>
    </row>
    <row r="1155" spans="1:7">
      <c r="A1155" s="223">
        <v>21904</v>
      </c>
      <c r="B1155" s="224" t="s">
        <v>1617</v>
      </c>
      <c r="C1155" s="239"/>
      <c r="D1155" s="242"/>
      <c r="E1155" s="190">
        <v>0</v>
      </c>
      <c r="F1155" s="245"/>
      <c r="G1155" s="244"/>
    </row>
    <row r="1156" spans="1:7">
      <c r="A1156" s="223">
        <v>21905</v>
      </c>
      <c r="B1156" s="224" t="s">
        <v>1618</v>
      </c>
      <c r="C1156" s="239"/>
      <c r="D1156" s="242"/>
      <c r="E1156" s="190">
        <v>0</v>
      </c>
      <c r="F1156" s="245"/>
      <c r="G1156" s="244"/>
    </row>
    <row r="1157" spans="1:7">
      <c r="A1157" s="223">
        <v>21906</v>
      </c>
      <c r="B1157" s="224" t="s">
        <v>1619</v>
      </c>
      <c r="C1157" s="239"/>
      <c r="D1157" s="242"/>
      <c r="E1157" s="190">
        <v>0</v>
      </c>
      <c r="F1157" s="245"/>
      <c r="G1157" s="244"/>
    </row>
    <row r="1158" spans="1:7">
      <c r="A1158" s="223">
        <v>21907</v>
      </c>
      <c r="B1158" s="224" t="s">
        <v>1620</v>
      </c>
      <c r="C1158" s="239"/>
      <c r="D1158" s="242"/>
      <c r="E1158" s="190">
        <v>0</v>
      </c>
      <c r="F1158" s="245"/>
      <c r="G1158" s="244"/>
    </row>
    <row r="1159" spans="1:7">
      <c r="A1159" s="223">
        <v>21908</v>
      </c>
      <c r="B1159" s="224" t="s">
        <v>1621</v>
      </c>
      <c r="C1159" s="239"/>
      <c r="D1159" s="242"/>
      <c r="E1159" s="190">
        <v>0</v>
      </c>
      <c r="F1159" s="245"/>
      <c r="G1159" s="244"/>
    </row>
    <row r="1160" spans="1:7">
      <c r="A1160" s="223">
        <v>21999</v>
      </c>
      <c r="B1160" s="224" t="s">
        <v>1622</v>
      </c>
      <c r="C1160" s="239"/>
      <c r="D1160" s="242"/>
      <c r="E1160" s="190">
        <v>0</v>
      </c>
      <c r="F1160" s="245"/>
      <c r="G1160" s="244"/>
    </row>
    <row r="1161" spans="1:7">
      <c r="A1161" s="223">
        <v>220</v>
      </c>
      <c r="B1161" s="224" t="s">
        <v>1623</v>
      </c>
      <c r="C1161" s="239"/>
      <c r="D1161" s="242"/>
      <c r="E1161" s="190">
        <f>SUM(E1162,E1189,E1204)</f>
        <v>0</v>
      </c>
      <c r="F1161" s="245"/>
      <c r="G1161" s="244"/>
    </row>
    <row r="1162" spans="1:7">
      <c r="A1162" s="223">
        <v>22001</v>
      </c>
      <c r="B1162" s="224" t="s">
        <v>1624</v>
      </c>
      <c r="C1162" s="239"/>
      <c r="D1162" s="242"/>
      <c r="E1162" s="190">
        <f>SUM(E1163:E1188)</f>
        <v>0</v>
      </c>
      <c r="F1162" s="245"/>
      <c r="G1162" s="244"/>
    </row>
    <row r="1163" spans="1:7">
      <c r="A1163" s="223">
        <v>2200101</v>
      </c>
      <c r="B1163" s="223" t="s">
        <v>736</v>
      </c>
      <c r="C1163" s="246"/>
      <c r="D1163" s="242"/>
      <c r="E1163" s="190">
        <v>0</v>
      </c>
      <c r="F1163" s="245"/>
      <c r="G1163" s="244"/>
    </row>
    <row r="1164" spans="1:7">
      <c r="A1164" s="223">
        <v>2200102</v>
      </c>
      <c r="B1164" s="223" t="s">
        <v>737</v>
      </c>
      <c r="C1164" s="246"/>
      <c r="D1164" s="242"/>
      <c r="E1164" s="190">
        <v>0</v>
      </c>
      <c r="F1164" s="245"/>
      <c r="G1164" s="244"/>
    </row>
    <row r="1165" spans="1:7">
      <c r="A1165" s="223">
        <v>2200103</v>
      </c>
      <c r="B1165" s="223" t="s">
        <v>738</v>
      </c>
      <c r="C1165" s="246"/>
      <c r="D1165" s="242"/>
      <c r="E1165" s="190">
        <v>0</v>
      </c>
      <c r="F1165" s="245"/>
      <c r="G1165" s="244"/>
    </row>
    <row r="1166" spans="1:7">
      <c r="A1166" s="223">
        <v>2200104</v>
      </c>
      <c r="B1166" s="223" t="s">
        <v>1625</v>
      </c>
      <c r="C1166" s="246"/>
      <c r="D1166" s="242"/>
      <c r="E1166" s="190">
        <v>0</v>
      </c>
      <c r="F1166" s="245"/>
      <c r="G1166" s="244"/>
    </row>
    <row r="1167" spans="1:7">
      <c r="A1167" s="223">
        <v>2200106</v>
      </c>
      <c r="B1167" s="223" t="s">
        <v>1626</v>
      </c>
      <c r="C1167" s="246"/>
      <c r="D1167" s="242"/>
      <c r="E1167" s="190">
        <v>0</v>
      </c>
      <c r="F1167" s="245"/>
      <c r="G1167" s="244"/>
    </row>
    <row r="1168" spans="1:7">
      <c r="A1168" s="223">
        <v>2200107</v>
      </c>
      <c r="B1168" s="223" t="s">
        <v>1627</v>
      </c>
      <c r="C1168" s="246"/>
      <c r="D1168" s="242"/>
      <c r="E1168" s="190">
        <v>0</v>
      </c>
      <c r="F1168" s="245"/>
      <c r="G1168" s="244"/>
    </row>
    <row r="1169" spans="1:7">
      <c r="A1169" s="223">
        <v>2200108</v>
      </c>
      <c r="B1169" s="223" t="s">
        <v>1628</v>
      </c>
      <c r="C1169" s="246"/>
      <c r="D1169" s="242"/>
      <c r="E1169" s="190">
        <v>0</v>
      </c>
      <c r="F1169" s="245"/>
      <c r="G1169" s="244"/>
    </row>
    <row r="1170" spans="1:7">
      <c r="A1170" s="223">
        <v>2200109</v>
      </c>
      <c r="B1170" s="223" t="s">
        <v>1629</v>
      </c>
      <c r="C1170" s="246"/>
      <c r="D1170" s="242"/>
      <c r="E1170" s="190">
        <v>0</v>
      </c>
      <c r="F1170" s="245"/>
      <c r="G1170" s="244"/>
    </row>
    <row r="1171" spans="1:7">
      <c r="A1171" s="223">
        <v>2200112</v>
      </c>
      <c r="B1171" s="223" t="s">
        <v>1630</v>
      </c>
      <c r="C1171" s="246"/>
      <c r="D1171" s="242"/>
      <c r="E1171" s="190">
        <v>0</v>
      </c>
      <c r="F1171" s="245"/>
      <c r="G1171" s="244"/>
    </row>
    <row r="1172" spans="1:7">
      <c r="A1172" s="223">
        <v>2200113</v>
      </c>
      <c r="B1172" s="223" t="s">
        <v>1631</v>
      </c>
      <c r="C1172" s="246"/>
      <c r="D1172" s="242"/>
      <c r="E1172" s="190">
        <v>0</v>
      </c>
      <c r="F1172" s="245"/>
      <c r="G1172" s="244"/>
    </row>
    <row r="1173" spans="1:7">
      <c r="A1173" s="223">
        <v>2200114</v>
      </c>
      <c r="B1173" s="223" t="s">
        <v>1632</v>
      </c>
      <c r="C1173" s="246"/>
      <c r="D1173" s="242"/>
      <c r="E1173" s="190">
        <v>0</v>
      </c>
      <c r="F1173" s="245"/>
      <c r="G1173" s="244"/>
    </row>
    <row r="1174" spans="1:7">
      <c r="A1174" s="223">
        <v>2200115</v>
      </c>
      <c r="B1174" s="223" t="s">
        <v>1633</v>
      </c>
      <c r="C1174" s="246"/>
      <c r="D1174" s="242"/>
      <c r="E1174" s="190">
        <v>0</v>
      </c>
      <c r="F1174" s="245"/>
      <c r="G1174" s="244"/>
    </row>
    <row r="1175" spans="1:7">
      <c r="A1175" s="223">
        <v>2200116</v>
      </c>
      <c r="B1175" s="223" t="s">
        <v>1634</v>
      </c>
      <c r="C1175" s="246"/>
      <c r="D1175" s="242"/>
      <c r="E1175" s="190">
        <v>0</v>
      </c>
      <c r="F1175" s="245"/>
      <c r="G1175" s="244"/>
    </row>
    <row r="1176" spans="1:7">
      <c r="A1176" s="223">
        <v>2200119</v>
      </c>
      <c r="B1176" s="223" t="s">
        <v>1635</v>
      </c>
      <c r="C1176" s="246"/>
      <c r="D1176" s="242"/>
      <c r="E1176" s="190">
        <v>0</v>
      </c>
      <c r="F1176" s="245"/>
      <c r="G1176" s="244"/>
    </row>
    <row r="1177" spans="1:7">
      <c r="A1177" s="223">
        <v>2200120</v>
      </c>
      <c r="B1177" s="223" t="s">
        <v>1636</v>
      </c>
      <c r="C1177" s="246"/>
      <c r="D1177" s="242"/>
      <c r="E1177" s="190">
        <v>0</v>
      </c>
      <c r="F1177" s="245"/>
      <c r="G1177" s="244"/>
    </row>
    <row r="1178" spans="1:7">
      <c r="A1178" s="223">
        <v>2200121</v>
      </c>
      <c r="B1178" s="223" t="s">
        <v>1637</v>
      </c>
      <c r="C1178" s="246"/>
      <c r="D1178" s="242"/>
      <c r="E1178" s="190">
        <v>0</v>
      </c>
      <c r="F1178" s="245"/>
      <c r="G1178" s="244"/>
    </row>
    <row r="1179" spans="1:7">
      <c r="A1179" s="223">
        <v>2200122</v>
      </c>
      <c r="B1179" s="223" t="s">
        <v>1638</v>
      </c>
      <c r="C1179" s="246"/>
      <c r="D1179" s="242"/>
      <c r="E1179" s="190">
        <v>0</v>
      </c>
      <c r="F1179" s="245"/>
      <c r="G1179" s="244"/>
    </row>
    <row r="1180" spans="1:7">
      <c r="A1180" s="223">
        <v>2200123</v>
      </c>
      <c r="B1180" s="223" t="s">
        <v>1639</v>
      </c>
      <c r="C1180" s="246"/>
      <c r="D1180" s="242"/>
      <c r="E1180" s="190">
        <v>0</v>
      </c>
      <c r="F1180" s="245"/>
      <c r="G1180" s="244"/>
    </row>
    <row r="1181" spans="1:7">
      <c r="A1181" s="223">
        <v>2200124</v>
      </c>
      <c r="B1181" s="223" t="s">
        <v>1640</v>
      </c>
      <c r="C1181" s="246"/>
      <c r="D1181" s="242"/>
      <c r="E1181" s="190">
        <v>0</v>
      </c>
      <c r="F1181" s="245"/>
      <c r="G1181" s="244"/>
    </row>
    <row r="1182" spans="1:7">
      <c r="A1182" s="223">
        <v>2200125</v>
      </c>
      <c r="B1182" s="223" t="s">
        <v>1641</v>
      </c>
      <c r="C1182" s="246"/>
      <c r="D1182" s="242"/>
      <c r="E1182" s="190">
        <v>0</v>
      </c>
      <c r="F1182" s="245"/>
      <c r="G1182" s="244"/>
    </row>
    <row r="1183" spans="1:7">
      <c r="A1183" s="223">
        <v>2200126</v>
      </c>
      <c r="B1183" s="223" t="s">
        <v>1642</v>
      </c>
      <c r="C1183" s="246"/>
      <c r="D1183" s="242"/>
      <c r="E1183" s="190">
        <v>0</v>
      </c>
      <c r="F1183" s="245"/>
      <c r="G1183" s="244"/>
    </row>
    <row r="1184" spans="1:7">
      <c r="A1184" s="223">
        <v>2200127</v>
      </c>
      <c r="B1184" s="223" t="s">
        <v>1643</v>
      </c>
      <c r="C1184" s="246"/>
      <c r="D1184" s="242"/>
      <c r="E1184" s="190">
        <v>0</v>
      </c>
      <c r="F1184" s="245"/>
      <c r="G1184" s="244"/>
    </row>
    <row r="1185" spans="1:7">
      <c r="A1185" s="223">
        <v>2200128</v>
      </c>
      <c r="B1185" s="223" t="s">
        <v>1644</v>
      </c>
      <c r="C1185" s="246"/>
      <c r="D1185" s="242"/>
      <c r="E1185" s="190">
        <v>0</v>
      </c>
      <c r="F1185" s="245"/>
      <c r="G1185" s="244"/>
    </row>
    <row r="1186" spans="1:7">
      <c r="A1186" s="223">
        <v>2200129</v>
      </c>
      <c r="B1186" s="223" t="s">
        <v>1645</v>
      </c>
      <c r="C1186" s="246"/>
      <c r="D1186" s="242"/>
      <c r="E1186" s="190">
        <v>0</v>
      </c>
      <c r="F1186" s="245"/>
      <c r="G1186" s="244"/>
    </row>
    <row r="1187" spans="1:7">
      <c r="A1187" s="223">
        <v>2200150</v>
      </c>
      <c r="B1187" s="223" t="s">
        <v>745</v>
      </c>
      <c r="C1187" s="246"/>
      <c r="D1187" s="242"/>
      <c r="E1187" s="190">
        <v>0</v>
      </c>
      <c r="F1187" s="245"/>
      <c r="G1187" s="244"/>
    </row>
    <row r="1188" spans="1:7">
      <c r="A1188" s="223">
        <v>2200199</v>
      </c>
      <c r="B1188" s="223" t="s">
        <v>1646</v>
      </c>
      <c r="C1188" s="246"/>
      <c r="D1188" s="242"/>
      <c r="E1188" s="190">
        <v>0</v>
      </c>
      <c r="F1188" s="245"/>
      <c r="G1188" s="244"/>
    </row>
    <row r="1189" spans="1:7">
      <c r="A1189" s="223">
        <v>22005</v>
      </c>
      <c r="B1189" s="224" t="s">
        <v>1647</v>
      </c>
      <c r="C1189" s="239"/>
      <c r="D1189" s="242"/>
      <c r="E1189" s="190">
        <f>SUM(E1190:E1203)</f>
        <v>0</v>
      </c>
      <c r="F1189" s="245"/>
      <c r="G1189" s="244"/>
    </row>
    <row r="1190" spans="1:7">
      <c r="A1190" s="223">
        <v>2200501</v>
      </c>
      <c r="B1190" s="223" t="s">
        <v>736</v>
      </c>
      <c r="C1190" s="246"/>
      <c r="D1190" s="242"/>
      <c r="E1190" s="190">
        <v>0</v>
      </c>
      <c r="F1190" s="245"/>
      <c r="G1190" s="244"/>
    </row>
    <row r="1191" spans="1:7">
      <c r="A1191" s="223">
        <v>2200502</v>
      </c>
      <c r="B1191" s="223" t="s">
        <v>737</v>
      </c>
      <c r="C1191" s="246"/>
      <c r="D1191" s="242"/>
      <c r="E1191" s="190">
        <v>0</v>
      </c>
      <c r="F1191" s="245"/>
      <c r="G1191" s="244"/>
    </row>
    <row r="1192" spans="1:7">
      <c r="A1192" s="223">
        <v>2200503</v>
      </c>
      <c r="B1192" s="223" t="s">
        <v>738</v>
      </c>
      <c r="C1192" s="246"/>
      <c r="D1192" s="242"/>
      <c r="E1192" s="190">
        <v>0</v>
      </c>
      <c r="F1192" s="245"/>
      <c r="G1192" s="244"/>
    </row>
    <row r="1193" spans="1:7">
      <c r="A1193" s="223">
        <v>2200504</v>
      </c>
      <c r="B1193" s="223" t="s">
        <v>1648</v>
      </c>
      <c r="C1193" s="246"/>
      <c r="D1193" s="242"/>
      <c r="E1193" s="190">
        <v>0</v>
      </c>
      <c r="F1193" s="245"/>
      <c r="G1193" s="244"/>
    </row>
    <row r="1194" spans="1:7">
      <c r="A1194" s="223">
        <v>2200506</v>
      </c>
      <c r="B1194" s="223" t="s">
        <v>1649</v>
      </c>
      <c r="C1194" s="246"/>
      <c r="D1194" s="242"/>
      <c r="E1194" s="190">
        <v>0</v>
      </c>
      <c r="F1194" s="245"/>
      <c r="G1194" s="244"/>
    </row>
    <row r="1195" spans="1:7">
      <c r="A1195" s="223">
        <v>2200507</v>
      </c>
      <c r="B1195" s="223" t="s">
        <v>1650</v>
      </c>
      <c r="C1195" s="246"/>
      <c r="D1195" s="242"/>
      <c r="E1195" s="190">
        <v>0</v>
      </c>
      <c r="F1195" s="245"/>
      <c r="G1195" s="244"/>
    </row>
    <row r="1196" spans="1:7">
      <c r="A1196" s="223">
        <v>2200508</v>
      </c>
      <c r="B1196" s="223" t="s">
        <v>1651</v>
      </c>
      <c r="C1196" s="246"/>
      <c r="D1196" s="242"/>
      <c r="E1196" s="190">
        <v>0</v>
      </c>
      <c r="F1196" s="245"/>
      <c r="G1196" s="244"/>
    </row>
    <row r="1197" spans="1:7">
      <c r="A1197" s="223">
        <v>2200509</v>
      </c>
      <c r="B1197" s="223" t="s">
        <v>1652</v>
      </c>
      <c r="C1197" s="246"/>
      <c r="D1197" s="242"/>
      <c r="E1197" s="190">
        <v>0</v>
      </c>
      <c r="F1197" s="245"/>
      <c r="G1197" s="244"/>
    </row>
    <row r="1198" spans="1:7">
      <c r="A1198" s="223">
        <v>2200510</v>
      </c>
      <c r="B1198" s="223" t="s">
        <v>1653</v>
      </c>
      <c r="C1198" s="246"/>
      <c r="D1198" s="242"/>
      <c r="E1198" s="190">
        <v>0</v>
      </c>
      <c r="F1198" s="245"/>
      <c r="G1198" s="244"/>
    </row>
    <row r="1199" spans="1:7">
      <c r="A1199" s="223">
        <v>2200511</v>
      </c>
      <c r="B1199" s="223" t="s">
        <v>1654</v>
      </c>
      <c r="C1199" s="246"/>
      <c r="D1199" s="242"/>
      <c r="E1199" s="190">
        <v>0</v>
      </c>
      <c r="F1199" s="245"/>
      <c r="G1199" s="244"/>
    </row>
    <row r="1200" spans="1:7">
      <c r="A1200" s="223">
        <v>2200512</v>
      </c>
      <c r="B1200" s="223" t="s">
        <v>1655</v>
      </c>
      <c r="C1200" s="246"/>
      <c r="D1200" s="242"/>
      <c r="E1200" s="190">
        <v>0</v>
      </c>
      <c r="F1200" s="245"/>
      <c r="G1200" s="244"/>
    </row>
    <row r="1201" spans="1:7">
      <c r="A1201" s="223">
        <v>2200513</v>
      </c>
      <c r="B1201" s="223" t="s">
        <v>1656</v>
      </c>
      <c r="C1201" s="246"/>
      <c r="D1201" s="242"/>
      <c r="E1201" s="190">
        <v>0</v>
      </c>
      <c r="F1201" s="245"/>
      <c r="G1201" s="244"/>
    </row>
    <row r="1202" spans="1:7">
      <c r="A1202" s="223">
        <v>2200514</v>
      </c>
      <c r="B1202" s="223" t="s">
        <v>1657</v>
      </c>
      <c r="C1202" s="246"/>
      <c r="D1202" s="242"/>
      <c r="E1202" s="190">
        <v>0</v>
      </c>
      <c r="F1202" s="245"/>
      <c r="G1202" s="244"/>
    </row>
    <row r="1203" spans="1:7">
      <c r="A1203" s="223">
        <v>2200599</v>
      </c>
      <c r="B1203" s="223" t="s">
        <v>1658</v>
      </c>
      <c r="C1203" s="246"/>
      <c r="D1203" s="242"/>
      <c r="E1203" s="190">
        <v>0</v>
      </c>
      <c r="F1203" s="245"/>
      <c r="G1203" s="244"/>
    </row>
    <row r="1204" spans="1:7">
      <c r="A1204" s="223">
        <v>22099</v>
      </c>
      <c r="B1204" s="224" t="s">
        <v>1659</v>
      </c>
      <c r="C1204" s="239"/>
      <c r="D1204" s="242"/>
      <c r="E1204" s="190">
        <f>E1205</f>
        <v>0</v>
      </c>
      <c r="F1204" s="245"/>
      <c r="G1204" s="244"/>
    </row>
    <row r="1205" spans="1:7">
      <c r="A1205" s="223">
        <v>2209901</v>
      </c>
      <c r="B1205" s="223" t="s">
        <v>1660</v>
      </c>
      <c r="C1205" s="246"/>
      <c r="D1205" s="242"/>
      <c r="E1205" s="190">
        <v>0</v>
      </c>
      <c r="F1205" s="245"/>
      <c r="G1205" s="244"/>
    </row>
    <row r="1206" spans="1:7">
      <c r="A1206" s="223">
        <v>221</v>
      </c>
      <c r="B1206" s="224" t="s">
        <v>1661</v>
      </c>
      <c r="C1206" s="241">
        <v>55679</v>
      </c>
      <c r="D1206" s="242">
        <f>SUM(D1207,D1218,D1222)</f>
        <v>66239</v>
      </c>
      <c r="E1206" s="190">
        <f>SUM(E1207,E1218,E1222)</f>
        <v>61873</v>
      </c>
      <c r="F1206" s="245">
        <f>E1206/D1206</f>
        <v>0.934087169190356</v>
      </c>
      <c r="G1206" s="244"/>
    </row>
    <row r="1207" spans="1:7">
      <c r="A1207" s="223">
        <v>22101</v>
      </c>
      <c r="B1207" s="224" t="s">
        <v>1662</v>
      </c>
      <c r="C1207" s="241">
        <v>11585.367912</v>
      </c>
      <c r="D1207" s="242">
        <f>SUM(D1208:D1217)</f>
        <v>21908</v>
      </c>
      <c r="E1207" s="190">
        <f>SUM(E1208:E1217)</f>
        <v>20490</v>
      </c>
      <c r="F1207" s="245">
        <f>E1207/D1207</f>
        <v>0.935274785466496</v>
      </c>
      <c r="G1207" s="244"/>
    </row>
    <row r="1208" spans="1:7">
      <c r="A1208" s="223">
        <v>2210101</v>
      </c>
      <c r="B1208" s="223" t="s">
        <v>1663</v>
      </c>
      <c r="C1208" s="241">
        <v>59.99</v>
      </c>
      <c r="D1208" s="242">
        <v>55</v>
      </c>
      <c r="E1208" s="190">
        <v>54</v>
      </c>
      <c r="F1208" s="245">
        <f>E1208/D1208</f>
        <v>0.981818181818182</v>
      </c>
      <c r="G1208" s="244"/>
    </row>
    <row r="1209" spans="1:7">
      <c r="A1209" s="223">
        <v>2210102</v>
      </c>
      <c r="B1209" s="223" t="s">
        <v>1664</v>
      </c>
      <c r="C1209" s="241">
        <v>0</v>
      </c>
      <c r="D1209" s="242"/>
      <c r="E1209" s="190">
        <v>0</v>
      </c>
      <c r="F1209" s="245"/>
      <c r="G1209" s="244"/>
    </row>
    <row r="1210" spans="1:7">
      <c r="A1210" s="223">
        <v>2210103</v>
      </c>
      <c r="B1210" s="223" t="s">
        <v>1665</v>
      </c>
      <c r="C1210" s="241">
        <v>0</v>
      </c>
      <c r="D1210" s="242"/>
      <c r="E1210" s="190">
        <v>0</v>
      </c>
      <c r="F1210" s="245"/>
      <c r="G1210" s="244"/>
    </row>
    <row r="1211" spans="1:7">
      <c r="A1211" s="223">
        <v>2210104</v>
      </c>
      <c r="B1211" s="223" t="s">
        <v>1666</v>
      </c>
      <c r="C1211" s="241">
        <v>0</v>
      </c>
      <c r="D1211" s="242"/>
      <c r="E1211" s="190">
        <v>0</v>
      </c>
      <c r="F1211" s="245"/>
      <c r="G1211" s="244"/>
    </row>
    <row r="1212" spans="1:7">
      <c r="A1212" s="223">
        <v>2210105</v>
      </c>
      <c r="B1212" s="223" t="s">
        <v>1667</v>
      </c>
      <c r="C1212" s="241">
        <v>0</v>
      </c>
      <c r="D1212" s="242"/>
      <c r="E1212" s="190">
        <v>0</v>
      </c>
      <c r="F1212" s="245"/>
      <c r="G1212" s="244"/>
    </row>
    <row r="1213" spans="1:7">
      <c r="A1213" s="223">
        <v>2210106</v>
      </c>
      <c r="B1213" s="223" t="s">
        <v>1668</v>
      </c>
      <c r="C1213" s="241">
        <v>4189.377912</v>
      </c>
      <c r="D1213" s="242">
        <v>14417</v>
      </c>
      <c r="E1213" s="190">
        <v>14106</v>
      </c>
      <c r="F1213" s="245">
        <f>E1213/D1213</f>
        <v>0.978428244433655</v>
      </c>
      <c r="G1213" s="244"/>
    </row>
    <row r="1214" spans="1:7">
      <c r="A1214" s="223">
        <v>2210107</v>
      </c>
      <c r="B1214" s="223" t="s">
        <v>1669</v>
      </c>
      <c r="C1214" s="241">
        <v>0</v>
      </c>
      <c r="D1214" s="242"/>
      <c r="E1214" s="190">
        <v>0</v>
      </c>
      <c r="F1214" s="245"/>
      <c r="G1214" s="244"/>
    </row>
    <row r="1215" spans="1:7">
      <c r="A1215" s="223">
        <v>2210108</v>
      </c>
      <c r="B1215" s="223" t="s">
        <v>1670</v>
      </c>
      <c r="C1215" s="241">
        <v>0</v>
      </c>
      <c r="D1215" s="242"/>
      <c r="E1215" s="190">
        <v>0</v>
      </c>
      <c r="F1215" s="245"/>
      <c r="G1215" s="244"/>
    </row>
    <row r="1216" spans="1:7">
      <c r="A1216" s="223">
        <v>2210109</v>
      </c>
      <c r="B1216" s="223" t="s">
        <v>1671</v>
      </c>
      <c r="C1216" s="241">
        <v>36</v>
      </c>
      <c r="D1216" s="242">
        <v>136</v>
      </c>
      <c r="E1216" s="190">
        <v>26</v>
      </c>
      <c r="F1216" s="245">
        <f>E1216/D1216</f>
        <v>0.191176470588235</v>
      </c>
      <c r="G1216" s="244"/>
    </row>
    <row r="1217" spans="1:7">
      <c r="A1217" s="223">
        <v>2210199</v>
      </c>
      <c r="B1217" s="223" t="s">
        <v>1672</v>
      </c>
      <c r="C1217" s="241">
        <v>7300</v>
      </c>
      <c r="D1217" s="242">
        <v>7300</v>
      </c>
      <c r="E1217" s="190">
        <v>6304</v>
      </c>
      <c r="F1217" s="245">
        <f>E1217/D1217</f>
        <v>0.863561643835616</v>
      </c>
      <c r="G1217" s="244"/>
    </row>
    <row r="1218" spans="1:7">
      <c r="A1218" s="223">
        <v>22102</v>
      </c>
      <c r="B1218" s="224" t="s">
        <v>1673</v>
      </c>
      <c r="C1218" s="241">
        <v>43365.881635</v>
      </c>
      <c r="D1218" s="242">
        <f>SUM(D1219:D1221)</f>
        <v>41870</v>
      </c>
      <c r="E1218" s="190">
        <f>SUM(E1219:E1221)</f>
        <v>40749</v>
      </c>
      <c r="F1218" s="245">
        <f>E1218/D1218</f>
        <v>0.973226653928827</v>
      </c>
      <c r="G1218" s="244"/>
    </row>
    <row r="1219" spans="1:7">
      <c r="A1219" s="223">
        <v>2210201</v>
      </c>
      <c r="B1219" s="223" t="s">
        <v>1674</v>
      </c>
      <c r="C1219" s="241">
        <v>14668.246035</v>
      </c>
      <c r="D1219" s="242">
        <v>13788</v>
      </c>
      <c r="E1219" s="190">
        <v>13598</v>
      </c>
      <c r="F1219" s="245">
        <f>E1219/D1219</f>
        <v>0.986219901363504</v>
      </c>
      <c r="G1219" s="244"/>
    </row>
    <row r="1220" spans="1:7">
      <c r="A1220" s="223">
        <v>2210202</v>
      </c>
      <c r="B1220" s="223" t="s">
        <v>1675</v>
      </c>
      <c r="C1220" s="241">
        <v>0</v>
      </c>
      <c r="D1220" s="242"/>
      <c r="E1220" s="190">
        <v>0</v>
      </c>
      <c r="F1220" s="245"/>
      <c r="G1220" s="244"/>
    </row>
    <row r="1221" spans="1:7">
      <c r="A1221" s="223">
        <v>2210203</v>
      </c>
      <c r="B1221" s="223" t="s">
        <v>1676</v>
      </c>
      <c r="C1221" s="241">
        <v>28697.6356</v>
      </c>
      <c r="D1221" s="242">
        <v>28082</v>
      </c>
      <c r="E1221" s="190">
        <v>27151</v>
      </c>
      <c r="F1221" s="245">
        <f>E1221/D1221</f>
        <v>0.966847090663058</v>
      </c>
      <c r="G1221" s="244"/>
    </row>
    <row r="1222" spans="1:7">
      <c r="A1222" s="223">
        <v>22103</v>
      </c>
      <c r="B1222" s="224" t="s">
        <v>1677</v>
      </c>
      <c r="C1222" s="241">
        <v>727.750452999998</v>
      </c>
      <c r="D1222" s="242">
        <f>SUM(D1223:D1225)</f>
        <v>2461</v>
      </c>
      <c r="E1222" s="190">
        <f>SUM(E1223:E1225)</f>
        <v>634</v>
      </c>
      <c r="F1222" s="245">
        <f>E1222/D1222</f>
        <v>0.25761885412434</v>
      </c>
      <c r="G1222" s="244"/>
    </row>
    <row r="1223" spans="1:7">
      <c r="A1223" s="223">
        <v>2210301</v>
      </c>
      <c r="B1223" s="223" t="s">
        <v>1678</v>
      </c>
      <c r="C1223" s="241">
        <v>0</v>
      </c>
      <c r="D1223" s="242"/>
      <c r="E1223" s="190">
        <v>0</v>
      </c>
      <c r="F1223" s="245"/>
      <c r="G1223" s="244"/>
    </row>
    <row r="1224" spans="1:7">
      <c r="A1224" s="223">
        <v>2210302</v>
      </c>
      <c r="B1224" s="223" t="s">
        <v>1679</v>
      </c>
      <c r="C1224" s="241">
        <v>0</v>
      </c>
      <c r="D1224" s="242"/>
      <c r="E1224" s="190">
        <v>0</v>
      </c>
      <c r="F1224" s="245"/>
      <c r="G1224" s="244"/>
    </row>
    <row r="1225" spans="1:7">
      <c r="A1225" s="223">
        <v>2210399</v>
      </c>
      <c r="B1225" s="223" t="s">
        <v>1680</v>
      </c>
      <c r="C1225" s="241">
        <v>727.750452999998</v>
      </c>
      <c r="D1225" s="242">
        <v>2461</v>
      </c>
      <c r="E1225" s="190">
        <v>634</v>
      </c>
      <c r="F1225" s="245">
        <f>E1225/D1225</f>
        <v>0.25761885412434</v>
      </c>
      <c r="G1225" s="244"/>
    </row>
    <row r="1226" spans="1:7">
      <c r="A1226" s="223">
        <v>222</v>
      </c>
      <c r="B1226" s="224" t="s">
        <v>1681</v>
      </c>
      <c r="C1226" s="239"/>
      <c r="D1226" s="242"/>
      <c r="E1226" s="190">
        <f>SUM(E1227,E1242,E1256,E1261,E1267)</f>
        <v>0</v>
      </c>
      <c r="F1226" s="245"/>
      <c r="G1226" s="244"/>
    </row>
    <row r="1227" spans="1:7">
      <c r="A1227" s="223">
        <v>22201</v>
      </c>
      <c r="B1227" s="224" t="s">
        <v>1682</v>
      </c>
      <c r="C1227" s="239"/>
      <c r="D1227" s="242"/>
      <c r="E1227" s="190">
        <f>SUM(E1228:E1241)</f>
        <v>0</v>
      </c>
      <c r="F1227" s="245"/>
      <c r="G1227" s="244"/>
    </row>
    <row r="1228" spans="1:7">
      <c r="A1228" s="223">
        <v>2220101</v>
      </c>
      <c r="B1228" s="223" t="s">
        <v>736</v>
      </c>
      <c r="C1228" s="246"/>
      <c r="D1228" s="242"/>
      <c r="E1228" s="190">
        <v>0</v>
      </c>
      <c r="F1228" s="245"/>
      <c r="G1228" s="244"/>
    </row>
    <row r="1229" spans="1:7">
      <c r="A1229" s="223">
        <v>2220102</v>
      </c>
      <c r="B1229" s="223" t="s">
        <v>737</v>
      </c>
      <c r="C1229" s="246"/>
      <c r="D1229" s="242"/>
      <c r="E1229" s="190">
        <v>0</v>
      </c>
      <c r="F1229" s="245"/>
      <c r="G1229" s="244"/>
    </row>
    <row r="1230" spans="1:7">
      <c r="A1230" s="223">
        <v>2220103</v>
      </c>
      <c r="B1230" s="223" t="s">
        <v>738</v>
      </c>
      <c r="C1230" s="246"/>
      <c r="D1230" s="242"/>
      <c r="E1230" s="190">
        <v>0</v>
      </c>
      <c r="F1230" s="245"/>
      <c r="G1230" s="244"/>
    </row>
    <row r="1231" spans="1:7">
      <c r="A1231" s="223">
        <v>2220104</v>
      </c>
      <c r="B1231" s="223" t="s">
        <v>1683</v>
      </c>
      <c r="C1231" s="246"/>
      <c r="D1231" s="242"/>
      <c r="E1231" s="190">
        <v>0</v>
      </c>
      <c r="F1231" s="245"/>
      <c r="G1231" s="244"/>
    </row>
    <row r="1232" spans="1:7">
      <c r="A1232" s="223">
        <v>2220105</v>
      </c>
      <c r="B1232" s="223" t="s">
        <v>1684</v>
      </c>
      <c r="C1232" s="246"/>
      <c r="D1232" s="242"/>
      <c r="E1232" s="190">
        <v>0</v>
      </c>
      <c r="F1232" s="245"/>
      <c r="G1232" s="244"/>
    </row>
    <row r="1233" spans="1:7">
      <c r="A1233" s="223">
        <v>2220106</v>
      </c>
      <c r="B1233" s="223" t="s">
        <v>1685</v>
      </c>
      <c r="C1233" s="246"/>
      <c r="D1233" s="242"/>
      <c r="E1233" s="190">
        <v>0</v>
      </c>
      <c r="F1233" s="245"/>
      <c r="G1233" s="244"/>
    </row>
    <row r="1234" spans="1:7">
      <c r="A1234" s="223">
        <v>2220107</v>
      </c>
      <c r="B1234" s="223" t="s">
        <v>1686</v>
      </c>
      <c r="C1234" s="246"/>
      <c r="D1234" s="242"/>
      <c r="E1234" s="190">
        <v>0</v>
      </c>
      <c r="F1234" s="245"/>
      <c r="G1234" s="244"/>
    </row>
    <row r="1235" spans="1:7">
      <c r="A1235" s="223">
        <v>2220112</v>
      </c>
      <c r="B1235" s="223" t="s">
        <v>1687</v>
      </c>
      <c r="C1235" s="246"/>
      <c r="D1235" s="242"/>
      <c r="E1235" s="190">
        <v>0</v>
      </c>
      <c r="F1235" s="245"/>
      <c r="G1235" s="244"/>
    </row>
    <row r="1236" spans="1:7">
      <c r="A1236" s="223">
        <v>2220113</v>
      </c>
      <c r="B1236" s="223" t="s">
        <v>1688</v>
      </c>
      <c r="C1236" s="246"/>
      <c r="D1236" s="242"/>
      <c r="E1236" s="190">
        <v>0</v>
      </c>
      <c r="F1236" s="245"/>
      <c r="G1236" s="244"/>
    </row>
    <row r="1237" spans="1:7">
      <c r="A1237" s="223">
        <v>2220114</v>
      </c>
      <c r="B1237" s="223" t="s">
        <v>1689</v>
      </c>
      <c r="C1237" s="246"/>
      <c r="D1237" s="242"/>
      <c r="E1237" s="190">
        <v>0</v>
      </c>
      <c r="F1237" s="245"/>
      <c r="G1237" s="244"/>
    </row>
    <row r="1238" spans="1:7">
      <c r="A1238" s="223">
        <v>2220115</v>
      </c>
      <c r="B1238" s="223" t="s">
        <v>1690</v>
      </c>
      <c r="C1238" s="246"/>
      <c r="D1238" s="242"/>
      <c r="E1238" s="190">
        <v>0</v>
      </c>
      <c r="F1238" s="245"/>
      <c r="G1238" s="244"/>
    </row>
    <row r="1239" spans="1:7">
      <c r="A1239" s="223">
        <v>2220118</v>
      </c>
      <c r="B1239" s="223" t="s">
        <v>1691</v>
      </c>
      <c r="C1239" s="246"/>
      <c r="D1239" s="242"/>
      <c r="E1239" s="190">
        <v>0</v>
      </c>
      <c r="F1239" s="245"/>
      <c r="G1239" s="244"/>
    </row>
    <row r="1240" spans="1:7">
      <c r="A1240" s="223">
        <v>2220150</v>
      </c>
      <c r="B1240" s="223" t="s">
        <v>745</v>
      </c>
      <c r="C1240" s="246"/>
      <c r="D1240" s="242"/>
      <c r="E1240" s="190">
        <v>0</v>
      </c>
      <c r="F1240" s="245"/>
      <c r="G1240" s="244"/>
    </row>
    <row r="1241" spans="1:7">
      <c r="A1241" s="223">
        <v>2220199</v>
      </c>
      <c r="B1241" s="223" t="s">
        <v>1692</v>
      </c>
      <c r="C1241" s="246"/>
      <c r="D1241" s="242"/>
      <c r="E1241" s="190">
        <v>0</v>
      </c>
      <c r="F1241" s="245"/>
      <c r="G1241" s="244"/>
    </row>
    <row r="1242" spans="1:7">
      <c r="A1242" s="223">
        <v>22202</v>
      </c>
      <c r="B1242" s="224" t="s">
        <v>1693</v>
      </c>
      <c r="C1242" s="239"/>
      <c r="D1242" s="242"/>
      <c r="E1242" s="190">
        <f>SUM(E1243:E1255)</f>
        <v>0</v>
      </c>
      <c r="F1242" s="245"/>
      <c r="G1242" s="244"/>
    </row>
    <row r="1243" spans="1:7">
      <c r="A1243" s="223">
        <v>2220201</v>
      </c>
      <c r="B1243" s="223" t="s">
        <v>736</v>
      </c>
      <c r="C1243" s="246"/>
      <c r="D1243" s="242"/>
      <c r="E1243" s="190">
        <v>0</v>
      </c>
      <c r="F1243" s="245"/>
      <c r="G1243" s="244"/>
    </row>
    <row r="1244" spans="1:7">
      <c r="A1244" s="223">
        <v>2220202</v>
      </c>
      <c r="B1244" s="223" t="s">
        <v>737</v>
      </c>
      <c r="C1244" s="246"/>
      <c r="D1244" s="242"/>
      <c r="E1244" s="190">
        <v>0</v>
      </c>
      <c r="F1244" s="245"/>
      <c r="G1244" s="244"/>
    </row>
    <row r="1245" spans="1:7">
      <c r="A1245" s="223">
        <v>2220203</v>
      </c>
      <c r="B1245" s="223" t="s">
        <v>738</v>
      </c>
      <c r="C1245" s="246"/>
      <c r="D1245" s="242"/>
      <c r="E1245" s="190">
        <v>0</v>
      </c>
      <c r="F1245" s="245"/>
      <c r="G1245" s="244"/>
    </row>
    <row r="1246" spans="1:7">
      <c r="A1246" s="223">
        <v>2220204</v>
      </c>
      <c r="B1246" s="223" t="s">
        <v>1694</v>
      </c>
      <c r="C1246" s="246"/>
      <c r="D1246" s="242"/>
      <c r="E1246" s="190">
        <v>0</v>
      </c>
      <c r="F1246" s="245"/>
      <c r="G1246" s="244"/>
    </row>
    <row r="1247" spans="1:7">
      <c r="A1247" s="223">
        <v>2220205</v>
      </c>
      <c r="B1247" s="223" t="s">
        <v>1695</v>
      </c>
      <c r="C1247" s="246"/>
      <c r="D1247" s="242"/>
      <c r="E1247" s="190">
        <v>0</v>
      </c>
      <c r="F1247" s="245"/>
      <c r="G1247" s="244"/>
    </row>
    <row r="1248" spans="1:7">
      <c r="A1248" s="223">
        <v>2220206</v>
      </c>
      <c r="B1248" s="223" t="s">
        <v>1696</v>
      </c>
      <c r="C1248" s="246"/>
      <c r="D1248" s="242"/>
      <c r="E1248" s="190">
        <v>0</v>
      </c>
      <c r="F1248" s="245"/>
      <c r="G1248" s="244"/>
    </row>
    <row r="1249" spans="1:7">
      <c r="A1249" s="223">
        <v>2220207</v>
      </c>
      <c r="B1249" s="223" t="s">
        <v>1697</v>
      </c>
      <c r="C1249" s="246"/>
      <c r="D1249" s="242"/>
      <c r="E1249" s="190">
        <v>0</v>
      </c>
      <c r="F1249" s="245"/>
      <c r="G1249" s="244"/>
    </row>
    <row r="1250" spans="1:7">
      <c r="A1250" s="223">
        <v>2220209</v>
      </c>
      <c r="B1250" s="223" t="s">
        <v>1698</v>
      </c>
      <c r="C1250" s="246"/>
      <c r="D1250" s="242"/>
      <c r="E1250" s="190">
        <v>0</v>
      </c>
      <c r="F1250" s="245"/>
      <c r="G1250" s="244"/>
    </row>
    <row r="1251" spans="1:7">
      <c r="A1251" s="223">
        <v>2220210</v>
      </c>
      <c r="B1251" s="223" t="s">
        <v>1699</v>
      </c>
      <c r="C1251" s="246"/>
      <c r="D1251" s="242"/>
      <c r="E1251" s="190">
        <v>0</v>
      </c>
      <c r="F1251" s="245"/>
      <c r="G1251" s="244"/>
    </row>
    <row r="1252" spans="1:7">
      <c r="A1252" s="223">
        <v>2220211</v>
      </c>
      <c r="B1252" s="223" t="s">
        <v>1700</v>
      </c>
      <c r="C1252" s="246"/>
      <c r="D1252" s="242"/>
      <c r="E1252" s="190">
        <v>0</v>
      </c>
      <c r="F1252" s="245"/>
      <c r="G1252" s="244"/>
    </row>
    <row r="1253" spans="1:7">
      <c r="A1253" s="223">
        <v>2220212</v>
      </c>
      <c r="B1253" s="223" t="s">
        <v>1701</v>
      </c>
      <c r="C1253" s="246"/>
      <c r="D1253" s="242"/>
      <c r="E1253" s="190">
        <v>0</v>
      </c>
      <c r="F1253" s="245"/>
      <c r="G1253" s="244"/>
    </row>
    <row r="1254" spans="1:7">
      <c r="A1254" s="223">
        <v>2220250</v>
      </c>
      <c r="B1254" s="223" t="s">
        <v>745</v>
      </c>
      <c r="C1254" s="246"/>
      <c r="D1254" s="242"/>
      <c r="E1254" s="190">
        <v>0</v>
      </c>
      <c r="F1254" s="245"/>
      <c r="G1254" s="244"/>
    </row>
    <row r="1255" spans="1:7">
      <c r="A1255" s="223">
        <v>2220299</v>
      </c>
      <c r="B1255" s="223" t="s">
        <v>1702</v>
      </c>
      <c r="C1255" s="246"/>
      <c r="D1255" s="242"/>
      <c r="E1255" s="190">
        <v>0</v>
      </c>
      <c r="F1255" s="245"/>
      <c r="G1255" s="244"/>
    </row>
    <row r="1256" spans="1:7">
      <c r="A1256" s="223">
        <v>22203</v>
      </c>
      <c r="B1256" s="224" t="s">
        <v>1703</v>
      </c>
      <c r="C1256" s="239"/>
      <c r="D1256" s="242"/>
      <c r="E1256" s="190">
        <f>SUM(E1257:E1260)</f>
        <v>0</v>
      </c>
      <c r="F1256" s="245"/>
      <c r="G1256" s="244"/>
    </row>
    <row r="1257" spans="1:7">
      <c r="A1257" s="223">
        <v>2220301</v>
      </c>
      <c r="B1257" s="223" t="s">
        <v>1704</v>
      </c>
      <c r="C1257" s="246"/>
      <c r="D1257" s="242"/>
      <c r="E1257" s="190">
        <v>0</v>
      </c>
      <c r="F1257" s="245"/>
      <c r="G1257" s="244"/>
    </row>
    <row r="1258" spans="1:7">
      <c r="A1258" s="223">
        <v>2220303</v>
      </c>
      <c r="B1258" s="223" t="s">
        <v>1705</v>
      </c>
      <c r="C1258" s="246"/>
      <c r="D1258" s="242"/>
      <c r="E1258" s="190">
        <v>0</v>
      </c>
      <c r="F1258" s="245"/>
      <c r="G1258" s="244"/>
    </row>
    <row r="1259" spans="1:7">
      <c r="A1259" s="223">
        <v>2220304</v>
      </c>
      <c r="B1259" s="223" t="s">
        <v>1706</v>
      </c>
      <c r="C1259" s="246"/>
      <c r="D1259" s="242"/>
      <c r="E1259" s="190">
        <v>0</v>
      </c>
      <c r="F1259" s="245"/>
      <c r="G1259" s="244"/>
    </row>
    <row r="1260" spans="1:7">
      <c r="A1260" s="223">
        <v>2220399</v>
      </c>
      <c r="B1260" s="223" t="s">
        <v>1707</v>
      </c>
      <c r="C1260" s="246"/>
      <c r="D1260" s="242"/>
      <c r="E1260" s="190">
        <v>0</v>
      </c>
      <c r="F1260" s="245"/>
      <c r="G1260" s="244"/>
    </row>
    <row r="1261" spans="1:7">
      <c r="A1261" s="223">
        <v>22204</v>
      </c>
      <c r="B1261" s="224" t="s">
        <v>1708</v>
      </c>
      <c r="C1261" s="239"/>
      <c r="D1261" s="242"/>
      <c r="E1261" s="190">
        <f>SUM(E1262:E1266)</f>
        <v>0</v>
      </c>
      <c r="F1261" s="245"/>
      <c r="G1261" s="244"/>
    </row>
    <row r="1262" spans="1:7">
      <c r="A1262" s="223">
        <v>2220401</v>
      </c>
      <c r="B1262" s="223" t="s">
        <v>1709</v>
      </c>
      <c r="C1262" s="246"/>
      <c r="D1262" s="242"/>
      <c r="E1262" s="190">
        <v>0</v>
      </c>
      <c r="F1262" s="245"/>
      <c r="G1262" s="244"/>
    </row>
    <row r="1263" spans="1:7">
      <c r="A1263" s="223">
        <v>2220402</v>
      </c>
      <c r="B1263" s="223" t="s">
        <v>1710</v>
      </c>
      <c r="C1263" s="246"/>
      <c r="D1263" s="242"/>
      <c r="E1263" s="190">
        <v>0</v>
      </c>
      <c r="F1263" s="245"/>
      <c r="G1263" s="244"/>
    </row>
    <row r="1264" spans="1:7">
      <c r="A1264" s="223">
        <v>2220403</v>
      </c>
      <c r="B1264" s="223" t="s">
        <v>1711</v>
      </c>
      <c r="C1264" s="246"/>
      <c r="D1264" s="242"/>
      <c r="E1264" s="190">
        <v>0</v>
      </c>
      <c r="F1264" s="245"/>
      <c r="G1264" s="244"/>
    </row>
    <row r="1265" spans="1:7">
      <c r="A1265" s="223">
        <v>2220404</v>
      </c>
      <c r="B1265" s="223" t="s">
        <v>1712</v>
      </c>
      <c r="C1265" s="246"/>
      <c r="D1265" s="242"/>
      <c r="E1265" s="190">
        <v>0</v>
      </c>
      <c r="F1265" s="245"/>
      <c r="G1265" s="244"/>
    </row>
    <row r="1266" spans="1:7">
      <c r="A1266" s="223">
        <v>2220499</v>
      </c>
      <c r="B1266" s="223" t="s">
        <v>1713</v>
      </c>
      <c r="C1266" s="246"/>
      <c r="D1266" s="242"/>
      <c r="E1266" s="190">
        <v>0</v>
      </c>
      <c r="F1266" s="245"/>
      <c r="G1266" s="244"/>
    </row>
    <row r="1267" spans="1:7">
      <c r="A1267" s="223">
        <v>22205</v>
      </c>
      <c r="B1267" s="224" t="s">
        <v>1714</v>
      </c>
      <c r="C1267" s="239"/>
      <c r="D1267" s="242"/>
      <c r="E1267" s="190">
        <f>SUM(E1268:E1279)</f>
        <v>0</v>
      </c>
      <c r="F1267" s="245"/>
      <c r="G1267" s="244"/>
    </row>
    <row r="1268" spans="1:7">
      <c r="A1268" s="223">
        <v>2220501</v>
      </c>
      <c r="B1268" s="223" t="s">
        <v>1715</v>
      </c>
      <c r="C1268" s="246"/>
      <c r="D1268" s="242"/>
      <c r="E1268" s="190">
        <v>0</v>
      </c>
      <c r="F1268" s="245"/>
      <c r="G1268" s="244"/>
    </row>
    <row r="1269" spans="1:7">
      <c r="A1269" s="223">
        <v>2220502</v>
      </c>
      <c r="B1269" s="223" t="s">
        <v>1716</v>
      </c>
      <c r="C1269" s="246"/>
      <c r="D1269" s="242"/>
      <c r="E1269" s="190">
        <v>0</v>
      </c>
      <c r="F1269" s="245"/>
      <c r="G1269" s="244"/>
    </row>
    <row r="1270" spans="1:7">
      <c r="A1270" s="223">
        <v>2220503</v>
      </c>
      <c r="B1270" s="223" t="s">
        <v>1717</v>
      </c>
      <c r="C1270" s="246"/>
      <c r="D1270" s="242"/>
      <c r="E1270" s="190">
        <v>0</v>
      </c>
      <c r="F1270" s="245"/>
      <c r="G1270" s="244"/>
    </row>
    <row r="1271" spans="1:7">
      <c r="A1271" s="223">
        <v>2220504</v>
      </c>
      <c r="B1271" s="223" t="s">
        <v>1718</v>
      </c>
      <c r="C1271" s="246"/>
      <c r="D1271" s="242"/>
      <c r="E1271" s="190">
        <v>0</v>
      </c>
      <c r="F1271" s="245"/>
      <c r="G1271" s="244"/>
    </row>
    <row r="1272" spans="1:7">
      <c r="A1272" s="223">
        <v>2220505</v>
      </c>
      <c r="B1272" s="223" t="s">
        <v>1719</v>
      </c>
      <c r="C1272" s="246"/>
      <c r="D1272" s="242"/>
      <c r="E1272" s="190">
        <v>0</v>
      </c>
      <c r="F1272" s="245"/>
      <c r="G1272" s="244"/>
    </row>
    <row r="1273" spans="1:7">
      <c r="A1273" s="223">
        <v>2220506</v>
      </c>
      <c r="B1273" s="223" t="s">
        <v>1720</v>
      </c>
      <c r="C1273" s="246"/>
      <c r="D1273" s="242"/>
      <c r="E1273" s="190">
        <v>0</v>
      </c>
      <c r="F1273" s="245"/>
      <c r="G1273" s="244"/>
    </row>
    <row r="1274" spans="1:7">
      <c r="A1274" s="223">
        <v>2220507</v>
      </c>
      <c r="B1274" s="223" t="s">
        <v>1721</v>
      </c>
      <c r="C1274" s="246"/>
      <c r="D1274" s="242"/>
      <c r="E1274" s="190">
        <v>0</v>
      </c>
      <c r="F1274" s="245"/>
      <c r="G1274" s="244"/>
    </row>
    <row r="1275" spans="1:7">
      <c r="A1275" s="223">
        <v>2220508</v>
      </c>
      <c r="B1275" s="223" t="s">
        <v>1722</v>
      </c>
      <c r="C1275" s="246"/>
      <c r="D1275" s="242"/>
      <c r="E1275" s="190">
        <v>0</v>
      </c>
      <c r="F1275" s="245"/>
      <c r="G1275" s="244"/>
    </row>
    <row r="1276" spans="1:7">
      <c r="A1276" s="223">
        <v>2220509</v>
      </c>
      <c r="B1276" s="223" t="s">
        <v>1723</v>
      </c>
      <c r="C1276" s="246"/>
      <c r="D1276" s="242"/>
      <c r="E1276" s="190">
        <v>0</v>
      </c>
      <c r="F1276" s="245"/>
      <c r="G1276" s="244"/>
    </row>
    <row r="1277" spans="1:7">
      <c r="A1277" s="223">
        <v>2220510</v>
      </c>
      <c r="B1277" s="223" t="s">
        <v>1724</v>
      </c>
      <c r="C1277" s="246"/>
      <c r="D1277" s="242"/>
      <c r="E1277" s="190">
        <v>0</v>
      </c>
      <c r="F1277" s="245"/>
      <c r="G1277" s="244"/>
    </row>
    <row r="1278" spans="1:7">
      <c r="A1278" s="223">
        <v>2220511</v>
      </c>
      <c r="B1278" s="223" t="s">
        <v>1725</v>
      </c>
      <c r="C1278" s="246"/>
      <c r="D1278" s="242"/>
      <c r="E1278" s="190">
        <v>0</v>
      </c>
      <c r="F1278" s="245"/>
      <c r="G1278" s="244"/>
    </row>
    <row r="1279" spans="1:7">
      <c r="A1279" s="223">
        <v>2220599</v>
      </c>
      <c r="B1279" s="223" t="s">
        <v>1726</v>
      </c>
      <c r="C1279" s="246"/>
      <c r="D1279" s="242"/>
      <c r="E1279" s="190">
        <v>0</v>
      </c>
      <c r="F1279" s="245"/>
      <c r="G1279" s="244"/>
    </row>
    <row r="1280" spans="1:7">
      <c r="A1280" s="223">
        <v>224</v>
      </c>
      <c r="B1280" s="224" t="s">
        <v>1727</v>
      </c>
      <c r="C1280" s="241">
        <v>15741.310691</v>
      </c>
      <c r="D1280" s="242">
        <f>SUM(D1281,D1293,D1299,D1326)</f>
        <v>14097</v>
      </c>
      <c r="E1280" s="190">
        <f>SUM(E1281,E1293,E1299,E1305,E1313,E1326,E1330,E1336)</f>
        <v>13424</v>
      </c>
      <c r="F1280" s="245">
        <f>E1280/D1280</f>
        <v>0.952259345960133</v>
      </c>
      <c r="G1280" s="244"/>
    </row>
    <row r="1281" spans="1:7">
      <c r="A1281" s="223">
        <v>22401</v>
      </c>
      <c r="B1281" s="224" t="s">
        <v>1728</v>
      </c>
      <c r="C1281" s="241">
        <v>7115.218921</v>
      </c>
      <c r="D1281" s="242">
        <f>SUM(D1282:D1292)</f>
        <v>6597</v>
      </c>
      <c r="E1281" s="190">
        <f>SUM(E1282:E1292)</f>
        <v>6142</v>
      </c>
      <c r="F1281" s="245">
        <f>E1281/D1281</f>
        <v>0.931029255722298</v>
      </c>
      <c r="G1281" s="244"/>
    </row>
    <row r="1282" spans="1:7">
      <c r="A1282" s="223">
        <v>2240101</v>
      </c>
      <c r="B1282" s="223" t="s">
        <v>736</v>
      </c>
      <c r="C1282" s="241">
        <v>891.853908</v>
      </c>
      <c r="D1282" s="242">
        <v>906</v>
      </c>
      <c r="E1282" s="190">
        <v>883</v>
      </c>
      <c r="F1282" s="245">
        <f>E1282/D1282</f>
        <v>0.974613686534216</v>
      </c>
      <c r="G1282" s="244"/>
    </row>
    <row r="1283" spans="1:7">
      <c r="A1283" s="223">
        <v>2240102</v>
      </c>
      <c r="B1283" s="223" t="s">
        <v>737</v>
      </c>
      <c r="C1283" s="241">
        <v>707.22</v>
      </c>
      <c r="D1283" s="242">
        <v>661</v>
      </c>
      <c r="E1283" s="190">
        <v>655</v>
      </c>
      <c r="F1283" s="245">
        <f>E1283/D1283</f>
        <v>0.990922844175492</v>
      </c>
      <c r="G1283" s="244"/>
    </row>
    <row r="1284" spans="1:7">
      <c r="A1284" s="223">
        <v>2240103</v>
      </c>
      <c r="B1284" s="223" t="s">
        <v>738</v>
      </c>
      <c r="C1284" s="241">
        <v>0</v>
      </c>
      <c r="D1284" s="242"/>
      <c r="E1284" s="190">
        <v>0</v>
      </c>
      <c r="F1284" s="245"/>
      <c r="G1284" s="244"/>
    </row>
    <row r="1285" spans="1:7">
      <c r="A1285" s="223">
        <v>2240104</v>
      </c>
      <c r="B1285" s="223" t="s">
        <v>1729</v>
      </c>
      <c r="C1285" s="241">
        <v>70</v>
      </c>
      <c r="D1285" s="242">
        <v>70</v>
      </c>
      <c r="E1285" s="190">
        <v>70</v>
      </c>
      <c r="F1285" s="245">
        <f>E1285/D1285</f>
        <v>1</v>
      </c>
      <c r="G1285" s="244"/>
    </row>
    <row r="1286" spans="1:7">
      <c r="A1286" s="223">
        <v>2240105</v>
      </c>
      <c r="B1286" s="223" t="s">
        <v>1730</v>
      </c>
      <c r="C1286" s="241">
        <v>0</v>
      </c>
      <c r="D1286" s="242"/>
      <c r="E1286" s="190">
        <v>0</v>
      </c>
      <c r="F1286" s="245"/>
      <c r="G1286" s="244"/>
    </row>
    <row r="1287" spans="1:7">
      <c r="A1287" s="223">
        <v>2240106</v>
      </c>
      <c r="B1287" s="223" t="s">
        <v>1731</v>
      </c>
      <c r="C1287" s="241">
        <v>2250.2</v>
      </c>
      <c r="D1287" s="242">
        <v>2215</v>
      </c>
      <c r="E1287" s="190">
        <v>2120</v>
      </c>
      <c r="F1287" s="245">
        <f>E1287/D1287</f>
        <v>0.957110609480813</v>
      </c>
      <c r="G1287" s="244"/>
    </row>
    <row r="1288" spans="1:7">
      <c r="A1288" s="223">
        <v>2240107</v>
      </c>
      <c r="B1288" s="223" t="s">
        <v>1732</v>
      </c>
      <c r="C1288" s="241">
        <v>0</v>
      </c>
      <c r="D1288" s="242"/>
      <c r="E1288" s="190">
        <v>0</v>
      </c>
      <c r="F1288" s="245"/>
      <c r="G1288" s="244"/>
    </row>
    <row r="1289" spans="1:7">
      <c r="A1289" s="223">
        <v>2240108</v>
      </c>
      <c r="B1289" s="223" t="s">
        <v>1733</v>
      </c>
      <c r="C1289" s="241">
        <v>0</v>
      </c>
      <c r="D1289" s="242"/>
      <c r="E1289" s="190">
        <v>0</v>
      </c>
      <c r="F1289" s="245"/>
      <c r="G1289" s="244"/>
    </row>
    <row r="1290" spans="1:7">
      <c r="A1290" s="223">
        <v>2240109</v>
      </c>
      <c r="B1290" s="223" t="s">
        <v>1734</v>
      </c>
      <c r="C1290" s="241">
        <v>1327.99</v>
      </c>
      <c r="D1290" s="242">
        <v>1401</v>
      </c>
      <c r="E1290" s="190">
        <v>1252</v>
      </c>
      <c r="F1290" s="245">
        <f>E1290/D1290</f>
        <v>0.893647394718059</v>
      </c>
      <c r="G1290" s="244"/>
    </row>
    <row r="1291" spans="1:7">
      <c r="A1291" s="223">
        <v>2240150</v>
      </c>
      <c r="B1291" s="223" t="s">
        <v>745</v>
      </c>
      <c r="C1291" s="241">
        <v>80.581575</v>
      </c>
      <c r="D1291" s="242">
        <v>85</v>
      </c>
      <c r="E1291" s="190">
        <v>83</v>
      </c>
      <c r="F1291" s="245">
        <f>E1291/D1291</f>
        <v>0.976470588235294</v>
      </c>
      <c r="G1291" s="244"/>
    </row>
    <row r="1292" spans="1:7">
      <c r="A1292" s="223">
        <v>2240199</v>
      </c>
      <c r="B1292" s="223" t="s">
        <v>1735</v>
      </c>
      <c r="C1292" s="241">
        <v>1787.373438</v>
      </c>
      <c r="D1292" s="242">
        <v>1259</v>
      </c>
      <c r="E1292" s="190">
        <v>1079</v>
      </c>
      <c r="F1292" s="245">
        <f>E1292/D1292</f>
        <v>0.857029388403495</v>
      </c>
      <c r="G1292" s="244"/>
    </row>
    <row r="1293" spans="1:7">
      <c r="A1293" s="223">
        <v>22402</v>
      </c>
      <c r="B1293" s="224" t="s">
        <v>1736</v>
      </c>
      <c r="C1293" s="241">
        <v>7345.95617</v>
      </c>
      <c r="D1293" s="242">
        <f>SUM(D1294:D1298)</f>
        <v>7050</v>
      </c>
      <c r="E1293" s="190">
        <f>SUM(E1294:E1298)</f>
        <v>6834</v>
      </c>
      <c r="F1293" s="245">
        <f>E1293/D1293</f>
        <v>0.96936170212766</v>
      </c>
      <c r="G1293" s="244"/>
    </row>
    <row r="1294" spans="1:7">
      <c r="A1294" s="223">
        <v>2240201</v>
      </c>
      <c r="B1294" s="223" t="s">
        <v>736</v>
      </c>
      <c r="C1294" s="241">
        <v>0</v>
      </c>
      <c r="D1294" s="242"/>
      <c r="E1294" s="190">
        <v>0</v>
      </c>
      <c r="F1294" s="245"/>
      <c r="G1294" s="244"/>
    </row>
    <row r="1295" spans="1:7">
      <c r="A1295" s="223">
        <v>2240202</v>
      </c>
      <c r="B1295" s="223" t="s">
        <v>737</v>
      </c>
      <c r="C1295" s="241">
        <v>1688.28</v>
      </c>
      <c r="D1295" s="242">
        <v>1688</v>
      </c>
      <c r="E1295" s="190">
        <v>1644</v>
      </c>
      <c r="F1295" s="245">
        <f>E1295/D1295</f>
        <v>0.9739336492891</v>
      </c>
      <c r="G1295" s="244"/>
    </row>
    <row r="1296" spans="1:7">
      <c r="A1296" s="223">
        <v>2240203</v>
      </c>
      <c r="B1296" s="223" t="s">
        <v>738</v>
      </c>
      <c r="C1296" s="241">
        <v>0</v>
      </c>
      <c r="D1296" s="242"/>
      <c r="E1296" s="190">
        <v>0</v>
      </c>
      <c r="F1296" s="245"/>
      <c r="G1296" s="244"/>
    </row>
    <row r="1297" spans="1:7">
      <c r="A1297" s="223">
        <v>2240204</v>
      </c>
      <c r="B1297" s="223" t="s">
        <v>1737</v>
      </c>
      <c r="C1297" s="241">
        <v>0</v>
      </c>
      <c r="D1297" s="242">
        <v>443</v>
      </c>
      <c r="E1297" s="190">
        <v>417</v>
      </c>
      <c r="F1297" s="245">
        <f>E1297/D1297</f>
        <v>0.941309255079007</v>
      </c>
      <c r="G1297" s="244"/>
    </row>
    <row r="1298" spans="1:7">
      <c r="A1298" s="223">
        <v>2240299</v>
      </c>
      <c r="B1298" s="223" t="s">
        <v>1738</v>
      </c>
      <c r="C1298" s="241">
        <v>5657.67617</v>
      </c>
      <c r="D1298" s="242">
        <v>4919</v>
      </c>
      <c r="E1298" s="190">
        <v>4773</v>
      </c>
      <c r="F1298" s="245">
        <f>E1298/D1298</f>
        <v>0.970319170563123</v>
      </c>
      <c r="G1298" s="244"/>
    </row>
    <row r="1299" spans="1:7">
      <c r="A1299" s="223">
        <v>22403</v>
      </c>
      <c r="B1299" s="224" t="s">
        <v>1739</v>
      </c>
      <c r="C1299" s="241">
        <v>674.3356</v>
      </c>
      <c r="D1299" s="242">
        <f>SUM(D1304)</f>
        <v>41</v>
      </c>
      <c r="E1299" s="190">
        <f>SUM(E1300:E1304)</f>
        <v>41</v>
      </c>
      <c r="F1299" s="245">
        <f>E1299/D1299</f>
        <v>1</v>
      </c>
      <c r="G1299" s="244"/>
    </row>
    <row r="1300" spans="1:7">
      <c r="A1300" s="223">
        <v>2240301</v>
      </c>
      <c r="B1300" s="223" t="s">
        <v>736</v>
      </c>
      <c r="C1300" s="241">
        <v>0</v>
      </c>
      <c r="D1300" s="242"/>
      <c r="E1300" s="190">
        <v>0</v>
      </c>
      <c r="F1300" s="245"/>
      <c r="G1300" s="244"/>
    </row>
    <row r="1301" spans="1:7">
      <c r="A1301" s="223">
        <v>2240302</v>
      </c>
      <c r="B1301" s="223" t="s">
        <v>737</v>
      </c>
      <c r="C1301" s="241">
        <v>0</v>
      </c>
      <c r="D1301" s="242"/>
      <c r="E1301" s="190">
        <v>0</v>
      </c>
      <c r="F1301" s="245"/>
      <c r="G1301" s="244"/>
    </row>
    <row r="1302" spans="1:7">
      <c r="A1302" s="223">
        <v>2240303</v>
      </c>
      <c r="B1302" s="223" t="s">
        <v>738</v>
      </c>
      <c r="C1302" s="241">
        <v>0</v>
      </c>
      <c r="D1302" s="242"/>
      <c r="E1302" s="190">
        <v>0</v>
      </c>
      <c r="F1302" s="245"/>
      <c r="G1302" s="244"/>
    </row>
    <row r="1303" spans="1:7">
      <c r="A1303" s="223">
        <v>2240304</v>
      </c>
      <c r="B1303" s="223" t="s">
        <v>1740</v>
      </c>
      <c r="C1303" s="241">
        <v>0</v>
      </c>
      <c r="D1303" s="242"/>
      <c r="E1303" s="190">
        <v>0</v>
      </c>
      <c r="F1303" s="245"/>
      <c r="G1303" s="244"/>
    </row>
    <row r="1304" spans="1:7">
      <c r="A1304" s="223">
        <v>2240399</v>
      </c>
      <c r="B1304" s="223" t="s">
        <v>1741</v>
      </c>
      <c r="C1304" s="241">
        <v>674.3356</v>
      </c>
      <c r="D1304" s="242">
        <v>41</v>
      </c>
      <c r="E1304" s="190">
        <v>41</v>
      </c>
      <c r="F1304" s="245">
        <f>E1304/D1304</f>
        <v>1</v>
      </c>
      <c r="G1304" s="244"/>
    </row>
    <row r="1305" spans="1:7">
      <c r="A1305" s="223">
        <v>22404</v>
      </c>
      <c r="B1305" s="224" t="s">
        <v>1742</v>
      </c>
      <c r="C1305" s="239"/>
      <c r="D1305" s="242"/>
      <c r="E1305" s="190">
        <f>SUM(E1306:E1312)</f>
        <v>0</v>
      </c>
      <c r="F1305" s="245"/>
      <c r="G1305" s="244"/>
    </row>
    <row r="1306" spans="1:7">
      <c r="A1306" s="223">
        <v>2240401</v>
      </c>
      <c r="B1306" s="223" t="s">
        <v>736</v>
      </c>
      <c r="C1306" s="246"/>
      <c r="D1306" s="242"/>
      <c r="E1306" s="190">
        <v>0</v>
      </c>
      <c r="F1306" s="245"/>
      <c r="G1306" s="244"/>
    </row>
    <row r="1307" spans="1:7">
      <c r="A1307" s="223">
        <v>2240402</v>
      </c>
      <c r="B1307" s="223" t="s">
        <v>737</v>
      </c>
      <c r="C1307" s="246"/>
      <c r="D1307" s="242"/>
      <c r="E1307" s="190">
        <v>0</v>
      </c>
      <c r="F1307" s="245"/>
      <c r="G1307" s="244"/>
    </row>
    <row r="1308" spans="1:7">
      <c r="A1308" s="223">
        <v>2240403</v>
      </c>
      <c r="B1308" s="223" t="s">
        <v>738</v>
      </c>
      <c r="C1308" s="246"/>
      <c r="D1308" s="242"/>
      <c r="E1308" s="190">
        <v>0</v>
      </c>
      <c r="F1308" s="245"/>
      <c r="G1308" s="244"/>
    </row>
    <row r="1309" spans="1:7">
      <c r="A1309" s="223">
        <v>2240404</v>
      </c>
      <c r="B1309" s="223" t="s">
        <v>1743</v>
      </c>
      <c r="C1309" s="246"/>
      <c r="D1309" s="242"/>
      <c r="E1309" s="190">
        <v>0</v>
      </c>
      <c r="F1309" s="245"/>
      <c r="G1309" s="244"/>
    </row>
    <row r="1310" spans="1:7">
      <c r="A1310" s="223">
        <v>2240405</v>
      </c>
      <c r="B1310" s="223" t="s">
        <v>1744</v>
      </c>
      <c r="C1310" s="246"/>
      <c r="D1310" s="242"/>
      <c r="E1310" s="190">
        <v>0</v>
      </c>
      <c r="F1310" s="245"/>
      <c r="G1310" s="244"/>
    </row>
    <row r="1311" spans="1:7">
      <c r="A1311" s="223">
        <v>2240450</v>
      </c>
      <c r="B1311" s="223" t="s">
        <v>745</v>
      </c>
      <c r="C1311" s="246"/>
      <c r="D1311" s="242"/>
      <c r="E1311" s="190">
        <v>0</v>
      </c>
      <c r="F1311" s="245"/>
      <c r="G1311" s="244"/>
    </row>
    <row r="1312" spans="1:7">
      <c r="A1312" s="223">
        <v>2240499</v>
      </c>
      <c r="B1312" s="223" t="s">
        <v>1745</v>
      </c>
      <c r="C1312" s="246"/>
      <c r="D1312" s="242"/>
      <c r="E1312" s="190">
        <v>0</v>
      </c>
      <c r="F1312" s="245"/>
      <c r="G1312" s="244"/>
    </row>
    <row r="1313" spans="1:7">
      <c r="A1313" s="223">
        <v>22405</v>
      </c>
      <c r="B1313" s="224" t="s">
        <v>1746</v>
      </c>
      <c r="C1313" s="239"/>
      <c r="D1313" s="242"/>
      <c r="E1313" s="190">
        <f>SUM(E1314:E1325)</f>
        <v>0</v>
      </c>
      <c r="F1313" s="245"/>
      <c r="G1313" s="244"/>
    </row>
    <row r="1314" spans="1:7">
      <c r="A1314" s="223">
        <v>2240501</v>
      </c>
      <c r="B1314" s="223" t="s">
        <v>736</v>
      </c>
      <c r="C1314" s="246"/>
      <c r="D1314" s="242"/>
      <c r="E1314" s="190">
        <v>0</v>
      </c>
      <c r="F1314" s="245"/>
      <c r="G1314" s="244"/>
    </row>
    <row r="1315" spans="1:7">
      <c r="A1315" s="223">
        <v>2240502</v>
      </c>
      <c r="B1315" s="223" t="s">
        <v>737</v>
      </c>
      <c r="C1315" s="246"/>
      <c r="D1315" s="242"/>
      <c r="E1315" s="190">
        <v>0</v>
      </c>
      <c r="F1315" s="245"/>
      <c r="G1315" s="244"/>
    </row>
    <row r="1316" spans="1:7">
      <c r="A1316" s="223">
        <v>2240503</v>
      </c>
      <c r="B1316" s="223" t="s">
        <v>738</v>
      </c>
      <c r="C1316" s="246"/>
      <c r="D1316" s="242"/>
      <c r="E1316" s="190">
        <v>0</v>
      </c>
      <c r="F1316" s="245"/>
      <c r="G1316" s="244"/>
    </row>
    <row r="1317" spans="1:7">
      <c r="A1317" s="223">
        <v>2240504</v>
      </c>
      <c r="B1317" s="223" t="s">
        <v>1747</v>
      </c>
      <c r="C1317" s="246"/>
      <c r="D1317" s="242"/>
      <c r="E1317" s="190">
        <v>0</v>
      </c>
      <c r="F1317" s="245"/>
      <c r="G1317" s="244"/>
    </row>
    <row r="1318" spans="1:7">
      <c r="A1318" s="223">
        <v>2240505</v>
      </c>
      <c r="B1318" s="223" t="s">
        <v>1748</v>
      </c>
      <c r="C1318" s="246"/>
      <c r="D1318" s="242"/>
      <c r="E1318" s="190">
        <v>0</v>
      </c>
      <c r="F1318" s="245"/>
      <c r="G1318" s="244"/>
    </row>
    <row r="1319" spans="1:7">
      <c r="A1319" s="223">
        <v>2240506</v>
      </c>
      <c r="B1319" s="223" t="s">
        <v>1749</v>
      </c>
      <c r="C1319" s="246"/>
      <c r="D1319" s="242"/>
      <c r="E1319" s="190">
        <v>0</v>
      </c>
      <c r="F1319" s="245"/>
      <c r="G1319" s="244"/>
    </row>
    <row r="1320" spans="1:7">
      <c r="A1320" s="223">
        <v>2240507</v>
      </c>
      <c r="B1320" s="223" t="s">
        <v>1750</v>
      </c>
      <c r="C1320" s="246"/>
      <c r="D1320" s="242"/>
      <c r="E1320" s="190">
        <v>0</v>
      </c>
      <c r="F1320" s="245"/>
      <c r="G1320" s="244"/>
    </row>
    <row r="1321" spans="1:7">
      <c r="A1321" s="223">
        <v>2240508</v>
      </c>
      <c r="B1321" s="223" t="s">
        <v>1751</v>
      </c>
      <c r="C1321" s="246"/>
      <c r="D1321" s="242"/>
      <c r="E1321" s="190">
        <v>0</v>
      </c>
      <c r="F1321" s="245"/>
      <c r="G1321" s="244"/>
    </row>
    <row r="1322" spans="1:7">
      <c r="A1322" s="223">
        <v>2240509</v>
      </c>
      <c r="B1322" s="223" t="s">
        <v>1752</v>
      </c>
      <c r="C1322" s="246"/>
      <c r="D1322" s="242"/>
      <c r="E1322" s="190">
        <v>0</v>
      </c>
      <c r="F1322" s="245"/>
      <c r="G1322" s="244"/>
    </row>
    <row r="1323" spans="1:7">
      <c r="A1323" s="223">
        <v>2240510</v>
      </c>
      <c r="B1323" s="223" t="s">
        <v>1753</v>
      </c>
      <c r="C1323" s="246"/>
      <c r="D1323" s="242"/>
      <c r="E1323" s="190">
        <v>0</v>
      </c>
      <c r="F1323" s="245"/>
      <c r="G1323" s="244"/>
    </row>
    <row r="1324" spans="1:7">
      <c r="A1324" s="223">
        <v>2240550</v>
      </c>
      <c r="B1324" s="223" t="s">
        <v>1754</v>
      </c>
      <c r="C1324" s="246"/>
      <c r="D1324" s="242"/>
      <c r="E1324" s="190">
        <v>0</v>
      </c>
      <c r="F1324" s="245"/>
      <c r="G1324" s="244"/>
    </row>
    <row r="1325" spans="1:7">
      <c r="A1325" s="223">
        <v>2240599</v>
      </c>
      <c r="B1325" s="223" t="s">
        <v>1755</v>
      </c>
      <c r="C1325" s="246"/>
      <c r="D1325" s="242"/>
      <c r="E1325" s="190">
        <v>0</v>
      </c>
      <c r="F1325" s="245"/>
      <c r="G1325" s="244"/>
    </row>
    <row r="1326" spans="1:7">
      <c r="A1326" s="223">
        <v>22406</v>
      </c>
      <c r="B1326" s="224" t="s">
        <v>1756</v>
      </c>
      <c r="C1326" s="241">
        <v>408.8</v>
      </c>
      <c r="D1326" s="242">
        <f>SUM(D1327)</f>
        <v>409</v>
      </c>
      <c r="E1326" s="190">
        <f>SUM(E1327:E1329)</f>
        <v>407</v>
      </c>
      <c r="F1326" s="245">
        <f>E1326/D1326</f>
        <v>0.995110024449878</v>
      </c>
      <c r="G1326" s="244"/>
    </row>
    <row r="1327" spans="1:7">
      <c r="A1327" s="223">
        <v>2240601</v>
      </c>
      <c r="B1327" s="223" t="s">
        <v>1757</v>
      </c>
      <c r="C1327" s="241">
        <v>408.8</v>
      </c>
      <c r="D1327" s="242">
        <v>409</v>
      </c>
      <c r="E1327" s="190">
        <v>407</v>
      </c>
      <c r="F1327" s="245">
        <f>E1327/D1327</f>
        <v>0.995110024449878</v>
      </c>
      <c r="G1327" s="244"/>
    </row>
    <row r="1328" spans="1:7">
      <c r="A1328" s="223">
        <v>2240602</v>
      </c>
      <c r="B1328" s="223" t="s">
        <v>1758</v>
      </c>
      <c r="C1328" s="241">
        <v>0</v>
      </c>
      <c r="D1328" s="242"/>
      <c r="E1328" s="190">
        <v>0</v>
      </c>
      <c r="F1328" s="245"/>
      <c r="G1328" s="244"/>
    </row>
    <row r="1329" spans="1:7">
      <c r="A1329" s="223">
        <v>2240699</v>
      </c>
      <c r="B1329" s="223" t="s">
        <v>1759</v>
      </c>
      <c r="C1329" s="241">
        <v>0</v>
      </c>
      <c r="D1329" s="242"/>
      <c r="E1329" s="190">
        <v>0</v>
      </c>
      <c r="F1329" s="245"/>
      <c r="G1329" s="244"/>
    </row>
    <row r="1330" spans="1:7">
      <c r="A1330" s="223">
        <v>22407</v>
      </c>
      <c r="B1330" s="224" t="s">
        <v>1760</v>
      </c>
      <c r="C1330" s="241">
        <v>0</v>
      </c>
      <c r="D1330" s="242"/>
      <c r="E1330" s="190">
        <f>SUM(E1331:E1335)</f>
        <v>0</v>
      </c>
      <c r="F1330" s="245"/>
      <c r="G1330" s="244"/>
    </row>
    <row r="1331" spans="1:7">
      <c r="A1331" s="223">
        <v>2240701</v>
      </c>
      <c r="B1331" s="223" t="s">
        <v>1761</v>
      </c>
      <c r="C1331" s="241">
        <v>0</v>
      </c>
      <c r="D1331" s="242"/>
      <c r="E1331" s="190">
        <v>0</v>
      </c>
      <c r="F1331" s="245"/>
      <c r="G1331" s="244"/>
    </row>
    <row r="1332" spans="1:7">
      <c r="A1332" s="223">
        <v>2240702</v>
      </c>
      <c r="B1332" s="223" t="s">
        <v>1762</v>
      </c>
      <c r="C1332" s="241">
        <v>0</v>
      </c>
      <c r="D1332" s="242"/>
      <c r="E1332" s="190">
        <v>0</v>
      </c>
      <c r="F1332" s="245"/>
      <c r="G1332" s="244"/>
    </row>
    <row r="1333" spans="1:7">
      <c r="A1333" s="223">
        <v>2240703</v>
      </c>
      <c r="B1333" s="223" t="s">
        <v>1763</v>
      </c>
      <c r="C1333" s="241">
        <v>0</v>
      </c>
      <c r="D1333" s="242"/>
      <c r="E1333" s="190">
        <v>0</v>
      </c>
      <c r="F1333" s="245"/>
      <c r="G1333" s="244"/>
    </row>
    <row r="1334" spans="1:7">
      <c r="A1334" s="223">
        <v>2240704</v>
      </c>
      <c r="B1334" s="223" t="s">
        <v>1764</v>
      </c>
      <c r="C1334" s="241">
        <v>0</v>
      </c>
      <c r="D1334" s="242"/>
      <c r="E1334" s="190">
        <v>0</v>
      </c>
      <c r="F1334" s="245"/>
      <c r="G1334" s="244"/>
    </row>
    <row r="1335" spans="1:7">
      <c r="A1335" s="223">
        <v>2240799</v>
      </c>
      <c r="B1335" s="223" t="s">
        <v>1765</v>
      </c>
      <c r="C1335" s="241">
        <v>0</v>
      </c>
      <c r="D1335" s="242"/>
      <c r="E1335" s="190">
        <v>0</v>
      </c>
      <c r="F1335" s="245"/>
      <c r="G1335" s="244"/>
    </row>
    <row r="1336" spans="1:7">
      <c r="A1336" s="223">
        <v>22499</v>
      </c>
      <c r="B1336" s="224" t="s">
        <v>1766</v>
      </c>
      <c r="C1336" s="241">
        <v>197</v>
      </c>
      <c r="D1336" s="242"/>
      <c r="E1336" s="190">
        <v>0</v>
      </c>
      <c r="F1336" s="245"/>
      <c r="G1336" s="244"/>
    </row>
    <row r="1337" spans="1:7">
      <c r="A1337" s="223">
        <v>229</v>
      </c>
      <c r="B1337" s="224" t="s">
        <v>1767</v>
      </c>
      <c r="C1337" s="241">
        <v>29065</v>
      </c>
      <c r="D1337" s="242">
        <f>SUM(D1338)</f>
        <v>-38544</v>
      </c>
      <c r="E1337" s="190">
        <f>E1338</f>
        <v>-48978</v>
      </c>
      <c r="F1337" s="247" t="s">
        <v>20</v>
      </c>
      <c r="G1337" s="244"/>
    </row>
    <row r="1338" spans="1:7">
      <c r="A1338" s="223">
        <v>22999</v>
      </c>
      <c r="B1338" s="224" t="s">
        <v>1768</v>
      </c>
      <c r="C1338" s="241">
        <v>29065</v>
      </c>
      <c r="D1338" s="242">
        <f>SUM(D1339)</f>
        <v>-38544</v>
      </c>
      <c r="E1338" s="190">
        <f>E1339</f>
        <v>-48978</v>
      </c>
      <c r="F1338" s="247" t="s">
        <v>20</v>
      </c>
      <c r="G1338" s="244"/>
    </row>
    <row r="1339" spans="1:7">
      <c r="A1339" s="223">
        <v>2299901</v>
      </c>
      <c r="B1339" s="223" t="s">
        <v>1769</v>
      </c>
      <c r="C1339" s="241">
        <v>29065</v>
      </c>
      <c r="D1339" s="242">
        <v>-38544</v>
      </c>
      <c r="E1339" s="190">
        <v>-48978</v>
      </c>
      <c r="F1339" s="247" t="s">
        <v>20</v>
      </c>
      <c r="G1339" s="244"/>
    </row>
    <row r="1340" spans="1:7">
      <c r="A1340" s="223">
        <v>232</v>
      </c>
      <c r="B1340" s="224" t="s">
        <v>1770</v>
      </c>
      <c r="C1340" s="239"/>
      <c r="D1340" s="242">
        <f>D1343</f>
        <v>568</v>
      </c>
      <c r="E1340" s="190">
        <f>SUM(E1341,E1342,E1343)</f>
        <v>568</v>
      </c>
      <c r="F1340" s="245">
        <f>E1340/D1340</f>
        <v>1</v>
      </c>
      <c r="G1340" s="244"/>
    </row>
    <row r="1341" spans="1:7">
      <c r="A1341" s="223">
        <v>23201</v>
      </c>
      <c r="B1341" s="224" t="s">
        <v>1771</v>
      </c>
      <c r="C1341" s="239"/>
      <c r="D1341" s="242"/>
      <c r="E1341" s="190">
        <v>0</v>
      </c>
      <c r="F1341" s="245"/>
      <c r="G1341" s="244"/>
    </row>
    <row r="1342" spans="1:7">
      <c r="A1342" s="223">
        <v>23202</v>
      </c>
      <c r="B1342" s="224" t="s">
        <v>1772</v>
      </c>
      <c r="C1342" s="239"/>
      <c r="D1342" s="242"/>
      <c r="E1342" s="190">
        <v>0</v>
      </c>
      <c r="F1342" s="245"/>
      <c r="G1342" s="244"/>
    </row>
    <row r="1343" spans="1:7">
      <c r="A1343" s="223">
        <v>23203</v>
      </c>
      <c r="B1343" s="224" t="s">
        <v>1773</v>
      </c>
      <c r="C1343" s="239"/>
      <c r="D1343" s="242">
        <f>SUM(D1344)</f>
        <v>568</v>
      </c>
      <c r="E1343" s="190">
        <f>SUM(E1344:E1347)</f>
        <v>568</v>
      </c>
      <c r="F1343" s="245">
        <f>E1343/D1343</f>
        <v>1</v>
      </c>
      <c r="G1343" s="244"/>
    </row>
    <row r="1344" spans="1:7">
      <c r="A1344" s="223">
        <v>2320301</v>
      </c>
      <c r="B1344" s="223" t="s">
        <v>1774</v>
      </c>
      <c r="C1344" s="246"/>
      <c r="D1344" s="242">
        <v>568</v>
      </c>
      <c r="E1344" s="190">
        <v>568</v>
      </c>
      <c r="F1344" s="245">
        <f>E1344/D1344</f>
        <v>1</v>
      </c>
      <c r="G1344" s="244"/>
    </row>
    <row r="1345" spans="1:7">
      <c r="A1345" s="223">
        <v>2320302</v>
      </c>
      <c r="B1345" s="223" t="s">
        <v>1775</v>
      </c>
      <c r="C1345" s="246"/>
      <c r="D1345" s="242"/>
      <c r="E1345" s="190">
        <v>0</v>
      </c>
      <c r="F1345" s="245"/>
      <c r="G1345" s="244"/>
    </row>
    <row r="1346" spans="1:7">
      <c r="A1346" s="223">
        <v>2320303</v>
      </c>
      <c r="B1346" s="223" t="s">
        <v>1776</v>
      </c>
      <c r="C1346" s="246"/>
      <c r="D1346" s="242"/>
      <c r="E1346" s="190">
        <v>0</v>
      </c>
      <c r="F1346" s="245"/>
      <c r="G1346" s="244"/>
    </row>
    <row r="1347" spans="1:7">
      <c r="A1347" s="223">
        <v>2320304</v>
      </c>
      <c r="B1347" s="223" t="s">
        <v>1777</v>
      </c>
      <c r="C1347" s="246"/>
      <c r="D1347" s="249"/>
      <c r="E1347" s="190"/>
      <c r="F1347" s="245"/>
      <c r="G1347" s="244"/>
    </row>
    <row r="1348" spans="1:7">
      <c r="A1348" s="223">
        <v>233</v>
      </c>
      <c r="B1348" s="224" t="s">
        <v>1778</v>
      </c>
      <c r="C1348" s="239"/>
      <c r="D1348" s="242"/>
      <c r="E1348" s="190">
        <f>E1349+E1350+E1351</f>
        <v>0</v>
      </c>
      <c r="F1348" s="245"/>
      <c r="G1348" s="244"/>
    </row>
    <row r="1349" spans="1:7">
      <c r="A1349" s="223">
        <v>23301</v>
      </c>
      <c r="B1349" s="224" t="s">
        <v>1779</v>
      </c>
      <c r="C1349" s="239"/>
      <c r="D1349" s="242"/>
      <c r="E1349" s="190">
        <v>0</v>
      </c>
      <c r="F1349" s="245"/>
      <c r="G1349" s="244"/>
    </row>
    <row r="1350" spans="1:7">
      <c r="A1350" s="223">
        <v>23302</v>
      </c>
      <c r="B1350" s="224" t="s">
        <v>1780</v>
      </c>
      <c r="C1350" s="239"/>
      <c r="D1350" s="242"/>
      <c r="E1350" s="190">
        <v>0</v>
      </c>
      <c r="F1350" s="245"/>
      <c r="G1350" s="244"/>
    </row>
    <row r="1351" spans="1:7">
      <c r="A1351" s="223">
        <v>23303</v>
      </c>
      <c r="B1351" s="224" t="s">
        <v>1781</v>
      </c>
      <c r="C1351" s="239"/>
      <c r="D1351" s="242"/>
      <c r="E1351" s="190">
        <v>0</v>
      </c>
      <c r="F1351" s="245"/>
      <c r="G1351" s="244"/>
    </row>
  </sheetData>
  <autoFilter ref="A4:G1351">
    <extLst/>
  </autoFilter>
  <mergeCells count="2">
    <mergeCell ref="A2:F2"/>
    <mergeCell ref="A3:E3"/>
  </mergeCells>
  <printOptions horizontalCentered="true"/>
  <pageMargins left="0.314583333333333" right="0.235416666666667" top="0.511805555555556" bottom="0.629861111111111" header="0" footer="0"/>
  <pageSetup paperSize="9" fitToHeight="0" orientation="portrait"/>
  <headerFooter alignWithMargins="0">
    <oddFooter>&amp;C第 &amp;P 页 &amp;R&amp;A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1351"/>
  <sheetViews>
    <sheetView showZeros="0" workbookViewId="0">
      <pane xSplit="1" ySplit="4" topLeftCell="B5" activePane="bottomRight" state="frozen"/>
      <selection/>
      <selection pane="topRight"/>
      <selection pane="bottomLeft"/>
      <selection pane="bottomRight" activeCell="A1" sqref="$A1:$XFD1048576"/>
    </sheetView>
  </sheetViews>
  <sheetFormatPr defaultColWidth="9" defaultRowHeight="15.75" outlineLevelCol="6"/>
  <cols>
    <col min="1" max="1" width="12.25" style="233" customWidth="true"/>
    <col min="2" max="2" width="31.5" style="233" customWidth="true"/>
    <col min="3" max="6" width="12.75" style="233" customWidth="true"/>
    <col min="7" max="7" width="22.625" style="233" customWidth="true"/>
    <col min="8" max="16384" width="9" style="233"/>
  </cols>
  <sheetData>
    <row r="1" spans="1:1">
      <c r="A1" s="181" t="s">
        <v>1782</v>
      </c>
    </row>
    <row r="2" ht="24.95" customHeight="true" spans="1:6">
      <c r="A2" s="234" t="s">
        <v>1783</v>
      </c>
      <c r="B2" s="234"/>
      <c r="C2" s="234"/>
      <c r="D2" s="234"/>
      <c r="E2" s="234"/>
      <c r="F2" s="234"/>
    </row>
    <row r="3" ht="14.25" customHeight="true" spans="1:6">
      <c r="A3" s="235"/>
      <c r="B3" s="235"/>
      <c r="C3" s="235"/>
      <c r="F3" s="233" t="s">
        <v>3</v>
      </c>
    </row>
    <row r="4" s="232" customFormat="true" ht="35.1" customHeight="true" spans="1:7">
      <c r="A4" s="236" t="s">
        <v>11</v>
      </c>
      <c r="B4" s="236" t="s">
        <v>73</v>
      </c>
      <c r="C4" s="237" t="s">
        <v>74</v>
      </c>
      <c r="D4" s="238" t="s">
        <v>75</v>
      </c>
      <c r="E4" s="238" t="s">
        <v>7</v>
      </c>
      <c r="F4" s="238" t="s">
        <v>76</v>
      </c>
      <c r="G4" s="237" t="s">
        <v>77</v>
      </c>
    </row>
    <row r="5" s="198" customFormat="true" spans="1:7">
      <c r="A5" s="223"/>
      <c r="B5" s="185" t="s">
        <v>733</v>
      </c>
      <c r="C5" s="239">
        <v>801560</v>
      </c>
      <c r="D5" s="240">
        <v>611659</v>
      </c>
      <c r="E5" s="188">
        <f>SUM(E6,E250,E290,E309,E400,E454,E508,E565,E686,E758,E836,E859,E970,E1034,E1101,E1121,E1151,E1161,E1206,E1226,E1280,E1337,E1340,E1348)</f>
        <v>597440</v>
      </c>
      <c r="F5" s="243">
        <f t="shared" ref="F5:F9" si="0">E5/D5</f>
        <v>0.976753387099675</v>
      </c>
      <c r="G5" s="244"/>
    </row>
    <row r="6" s="198" customFormat="true" spans="1:7">
      <c r="A6" s="223">
        <v>201</v>
      </c>
      <c r="B6" s="224" t="s">
        <v>734</v>
      </c>
      <c r="C6" s="241">
        <v>95765.54</v>
      </c>
      <c r="D6" s="242">
        <f>SUM(D7,D19,D28,D39,D50,D61,D72,D84,D93,D106,D116,D125,D136,D149,D156,D164,D170,D177,D184,D191,D198,D205,D213,D219,D225,D232,D247)</f>
        <v>94368</v>
      </c>
      <c r="E6" s="190">
        <f>SUM(E7+E19+E28+E39+E50+E61+E72+E84+E93+E106+E116+E125+E136+E149+E156+E164+E170+E177+E184+E191+E198+E205+E213+E219+E225+E232+E247)</f>
        <v>92903</v>
      </c>
      <c r="F6" s="245">
        <f t="shared" si="0"/>
        <v>0.984475669718549</v>
      </c>
      <c r="G6" s="244"/>
    </row>
    <row r="7" s="198" customFormat="true" spans="1:7">
      <c r="A7" s="223">
        <v>20101</v>
      </c>
      <c r="B7" s="224" t="s">
        <v>735</v>
      </c>
      <c r="C7" s="241">
        <v>2474.094448</v>
      </c>
      <c r="D7" s="242">
        <f>SUM(D8:D18)</f>
        <v>1974</v>
      </c>
      <c r="E7" s="190">
        <f>SUM(E8:E18)</f>
        <v>1926</v>
      </c>
      <c r="F7" s="245">
        <f t="shared" si="0"/>
        <v>0.975683890577508</v>
      </c>
      <c r="G7" s="244"/>
    </row>
    <row r="8" s="198" customFormat="true" spans="1:7">
      <c r="A8" s="223">
        <v>2010101</v>
      </c>
      <c r="B8" s="223" t="s">
        <v>736</v>
      </c>
      <c r="C8" s="241">
        <v>1324.539448</v>
      </c>
      <c r="D8" s="242">
        <v>963</v>
      </c>
      <c r="E8" s="190">
        <v>934</v>
      </c>
      <c r="F8" s="245">
        <f t="shared" si="0"/>
        <v>0.969885773624091</v>
      </c>
      <c r="G8" s="244"/>
    </row>
    <row r="9" s="198" customFormat="true" spans="1:7">
      <c r="A9" s="223">
        <v>2010102</v>
      </c>
      <c r="B9" s="223" t="s">
        <v>737</v>
      </c>
      <c r="C9" s="241">
        <v>197.4</v>
      </c>
      <c r="D9" s="242">
        <v>198</v>
      </c>
      <c r="E9" s="190">
        <v>180</v>
      </c>
      <c r="F9" s="245">
        <f t="shared" si="0"/>
        <v>0.909090909090909</v>
      </c>
      <c r="G9" s="244"/>
    </row>
    <row r="10" s="198" customFormat="true" spans="1:7">
      <c r="A10" s="223">
        <v>2010103</v>
      </c>
      <c r="B10" s="223" t="s">
        <v>738</v>
      </c>
      <c r="C10" s="241">
        <v>0</v>
      </c>
      <c r="D10" s="242"/>
      <c r="E10" s="190">
        <v>0</v>
      </c>
      <c r="F10" s="245"/>
      <c r="G10" s="244"/>
    </row>
    <row r="11" s="198" customFormat="true" spans="1:7">
      <c r="A11" s="223">
        <v>2010104</v>
      </c>
      <c r="B11" s="223" t="s">
        <v>739</v>
      </c>
      <c r="C11" s="241">
        <v>290.67</v>
      </c>
      <c r="D11" s="242">
        <v>195</v>
      </c>
      <c r="E11" s="190">
        <v>195</v>
      </c>
      <c r="F11" s="245">
        <f t="shared" ref="F11:F15" si="1">E11/D11</f>
        <v>1</v>
      </c>
      <c r="G11" s="244"/>
    </row>
    <row r="12" s="198" customFormat="true" spans="1:7">
      <c r="A12" s="223">
        <v>2010105</v>
      </c>
      <c r="B12" s="223" t="s">
        <v>740</v>
      </c>
      <c r="C12" s="241">
        <v>0</v>
      </c>
      <c r="D12" s="242"/>
      <c r="E12" s="190">
        <v>0</v>
      </c>
      <c r="F12" s="245"/>
      <c r="G12" s="244"/>
    </row>
    <row r="13" s="198" customFormat="true" spans="1:7">
      <c r="A13" s="223">
        <v>2010106</v>
      </c>
      <c r="B13" s="223" t="s">
        <v>741</v>
      </c>
      <c r="C13" s="241">
        <v>286.225</v>
      </c>
      <c r="D13" s="242">
        <v>279</v>
      </c>
      <c r="E13" s="190">
        <v>278</v>
      </c>
      <c r="F13" s="245">
        <f t="shared" si="1"/>
        <v>0.996415770609319</v>
      </c>
      <c r="G13" s="244"/>
    </row>
    <row r="14" s="198" customFormat="true" spans="1:7">
      <c r="A14" s="223">
        <v>2010107</v>
      </c>
      <c r="B14" s="223" t="s">
        <v>742</v>
      </c>
      <c r="C14" s="241">
        <v>0</v>
      </c>
      <c r="D14" s="242"/>
      <c r="E14" s="190">
        <v>0</v>
      </c>
      <c r="F14" s="245"/>
      <c r="G14" s="244"/>
    </row>
    <row r="15" s="198" customFormat="true" spans="1:7">
      <c r="A15" s="223">
        <v>2010108</v>
      </c>
      <c r="B15" s="223" t="s">
        <v>743</v>
      </c>
      <c r="C15" s="241">
        <v>284.44</v>
      </c>
      <c r="D15" s="242">
        <v>284</v>
      </c>
      <c r="E15" s="190">
        <v>284</v>
      </c>
      <c r="F15" s="245">
        <f t="shared" si="1"/>
        <v>1</v>
      </c>
      <c r="G15" s="244"/>
    </row>
    <row r="16" s="198" customFormat="true" spans="1:7">
      <c r="A16" s="223">
        <v>2010109</v>
      </c>
      <c r="B16" s="223" t="s">
        <v>744</v>
      </c>
      <c r="C16" s="241">
        <v>0</v>
      </c>
      <c r="D16" s="242"/>
      <c r="E16" s="190">
        <v>0</v>
      </c>
      <c r="F16" s="245"/>
      <c r="G16" s="244"/>
    </row>
    <row r="17" s="198" customFormat="true" spans="1:7">
      <c r="A17" s="223">
        <v>2010150</v>
      </c>
      <c r="B17" s="223" t="s">
        <v>745</v>
      </c>
      <c r="C17" s="241">
        <v>0</v>
      </c>
      <c r="D17" s="242"/>
      <c r="E17" s="190">
        <v>0</v>
      </c>
      <c r="F17" s="245"/>
      <c r="G17" s="244"/>
    </row>
    <row r="18" s="198" customFormat="true" spans="1:7">
      <c r="A18" s="223">
        <v>2010199</v>
      </c>
      <c r="B18" s="223" t="s">
        <v>746</v>
      </c>
      <c r="C18" s="241">
        <v>90.82</v>
      </c>
      <c r="D18" s="242">
        <v>55</v>
      </c>
      <c r="E18" s="190">
        <v>55</v>
      </c>
      <c r="F18" s="245">
        <f t="shared" ref="F18:F21" si="2">E18/D18</f>
        <v>1</v>
      </c>
      <c r="G18" s="244"/>
    </row>
    <row r="19" s="198" customFormat="true" spans="1:7">
      <c r="A19" s="223">
        <v>20102</v>
      </c>
      <c r="B19" s="224" t="s">
        <v>747</v>
      </c>
      <c r="C19" s="241">
        <v>1109.642088</v>
      </c>
      <c r="D19" s="242">
        <f>SUM(D20:D27)</f>
        <v>1038</v>
      </c>
      <c r="E19" s="190">
        <f>SUM(E20:E27)</f>
        <v>1026</v>
      </c>
      <c r="F19" s="245">
        <f t="shared" si="2"/>
        <v>0.988439306358382</v>
      </c>
      <c r="G19" s="244"/>
    </row>
    <row r="20" s="198" customFormat="true" spans="1:7">
      <c r="A20" s="223">
        <v>2010201</v>
      </c>
      <c r="B20" s="223" t="s">
        <v>736</v>
      </c>
      <c r="C20" s="241">
        <v>489.553851</v>
      </c>
      <c r="D20" s="242">
        <v>501</v>
      </c>
      <c r="E20" s="190">
        <v>497</v>
      </c>
      <c r="F20" s="245">
        <f t="shared" si="2"/>
        <v>0.992015968063872</v>
      </c>
      <c r="G20" s="244"/>
    </row>
    <row r="21" s="198" customFormat="true" spans="1:7">
      <c r="A21" s="223">
        <v>2010202</v>
      </c>
      <c r="B21" s="223" t="s">
        <v>737</v>
      </c>
      <c r="C21" s="241">
        <v>167.43</v>
      </c>
      <c r="D21" s="242">
        <v>160</v>
      </c>
      <c r="E21" s="190">
        <v>158</v>
      </c>
      <c r="F21" s="245">
        <f t="shared" si="2"/>
        <v>0.9875</v>
      </c>
      <c r="G21" s="244"/>
    </row>
    <row r="22" s="198" customFormat="true" spans="1:7">
      <c r="A22" s="223">
        <v>2010203</v>
      </c>
      <c r="B22" s="223" t="s">
        <v>738</v>
      </c>
      <c r="C22" s="241">
        <v>0</v>
      </c>
      <c r="D22" s="242"/>
      <c r="E22" s="190">
        <v>0</v>
      </c>
      <c r="F22" s="245"/>
      <c r="G22" s="244"/>
    </row>
    <row r="23" s="198" customFormat="true" spans="1:7">
      <c r="A23" s="223">
        <v>2010204</v>
      </c>
      <c r="B23" s="223" t="s">
        <v>748</v>
      </c>
      <c r="C23" s="241">
        <v>136.38</v>
      </c>
      <c r="D23" s="242">
        <v>106</v>
      </c>
      <c r="E23" s="190">
        <v>105</v>
      </c>
      <c r="F23" s="245">
        <f t="shared" ref="F23:F25" si="3">E23/D23</f>
        <v>0.990566037735849</v>
      </c>
      <c r="G23" s="244"/>
    </row>
    <row r="24" s="198" customFormat="true" spans="1:7">
      <c r="A24" s="223">
        <v>2010205</v>
      </c>
      <c r="B24" s="223" t="s">
        <v>749</v>
      </c>
      <c r="C24" s="241">
        <v>77</v>
      </c>
      <c r="D24" s="242">
        <v>63</v>
      </c>
      <c r="E24" s="190">
        <v>62</v>
      </c>
      <c r="F24" s="245">
        <f t="shared" si="3"/>
        <v>0.984126984126984</v>
      </c>
      <c r="G24" s="244"/>
    </row>
    <row r="25" s="198" customFormat="true" spans="1:7">
      <c r="A25" s="223">
        <v>2010206</v>
      </c>
      <c r="B25" s="223" t="s">
        <v>750</v>
      </c>
      <c r="C25" s="241">
        <v>63.1</v>
      </c>
      <c r="D25" s="242">
        <v>41</v>
      </c>
      <c r="E25" s="190">
        <v>40</v>
      </c>
      <c r="F25" s="245">
        <f t="shared" si="3"/>
        <v>0.975609756097561</v>
      </c>
      <c r="G25" s="244"/>
    </row>
    <row r="26" s="198" customFormat="true" spans="1:7">
      <c r="A26" s="223">
        <v>2010250</v>
      </c>
      <c r="B26" s="223" t="s">
        <v>745</v>
      </c>
      <c r="C26" s="241">
        <v>0</v>
      </c>
      <c r="D26" s="242"/>
      <c r="E26" s="190">
        <v>0</v>
      </c>
      <c r="F26" s="245"/>
      <c r="G26" s="244"/>
    </row>
    <row r="27" s="198" customFormat="true" spans="1:7">
      <c r="A27" s="223">
        <v>2010299</v>
      </c>
      <c r="B27" s="223" t="s">
        <v>751</v>
      </c>
      <c r="C27" s="241">
        <v>176.178237</v>
      </c>
      <c r="D27" s="242">
        <v>167</v>
      </c>
      <c r="E27" s="190">
        <v>164</v>
      </c>
      <c r="F27" s="245">
        <f t="shared" ref="F27:F33" si="4">E27/D27</f>
        <v>0.982035928143713</v>
      </c>
      <c r="G27" s="244"/>
    </row>
    <row r="28" s="198" customFormat="true" spans="1:7">
      <c r="A28" s="223">
        <v>20103</v>
      </c>
      <c r="B28" s="224" t="s">
        <v>752</v>
      </c>
      <c r="C28" s="241">
        <v>17790.495172</v>
      </c>
      <c r="D28" s="242">
        <f>SUM(D29:D38)</f>
        <v>17013</v>
      </c>
      <c r="E28" s="190">
        <f>SUM(E29:E38)</f>
        <v>16729</v>
      </c>
      <c r="F28" s="245">
        <f t="shared" si="4"/>
        <v>0.983306882971845</v>
      </c>
      <c r="G28" s="244"/>
    </row>
    <row r="29" s="198" customFormat="true" spans="1:7">
      <c r="A29" s="223">
        <v>2010301</v>
      </c>
      <c r="B29" s="223" t="s">
        <v>736</v>
      </c>
      <c r="C29" s="241">
        <v>10324.657231</v>
      </c>
      <c r="D29" s="242">
        <v>9619</v>
      </c>
      <c r="E29" s="190">
        <v>9450</v>
      </c>
      <c r="F29" s="245">
        <f t="shared" si="4"/>
        <v>0.982430606092109</v>
      </c>
      <c r="G29" s="244"/>
    </row>
    <row r="30" s="198" customFormat="true" spans="1:7">
      <c r="A30" s="223">
        <v>2010302</v>
      </c>
      <c r="B30" s="223" t="s">
        <v>737</v>
      </c>
      <c r="C30" s="241">
        <v>5264.07</v>
      </c>
      <c r="D30" s="242">
        <v>5305</v>
      </c>
      <c r="E30" s="190">
        <v>5244</v>
      </c>
      <c r="F30" s="245">
        <f t="shared" si="4"/>
        <v>0.988501413760603</v>
      </c>
      <c r="G30" s="244"/>
    </row>
    <row r="31" s="198" customFormat="true" spans="1:7">
      <c r="A31" s="223">
        <v>2010303</v>
      </c>
      <c r="B31" s="223" t="s">
        <v>738</v>
      </c>
      <c r="C31" s="241">
        <v>19</v>
      </c>
      <c r="D31" s="242">
        <v>19</v>
      </c>
      <c r="E31" s="190">
        <v>18</v>
      </c>
      <c r="F31" s="245">
        <f t="shared" si="4"/>
        <v>0.947368421052632</v>
      </c>
      <c r="G31" s="244"/>
    </row>
    <row r="32" s="198" customFormat="true" spans="1:7">
      <c r="A32" s="223">
        <v>2010304</v>
      </c>
      <c r="B32" s="223" t="s">
        <v>753</v>
      </c>
      <c r="C32" s="241">
        <v>10</v>
      </c>
      <c r="D32" s="242">
        <v>10</v>
      </c>
      <c r="E32" s="190">
        <v>10</v>
      </c>
      <c r="F32" s="245">
        <f t="shared" si="4"/>
        <v>1</v>
      </c>
      <c r="G32" s="244"/>
    </row>
    <row r="33" s="198" customFormat="true" spans="1:7">
      <c r="A33" s="223">
        <v>2010305</v>
      </c>
      <c r="B33" s="223" t="s">
        <v>754</v>
      </c>
      <c r="C33" s="241">
        <v>170</v>
      </c>
      <c r="D33" s="242">
        <v>101</v>
      </c>
      <c r="E33" s="190">
        <v>100</v>
      </c>
      <c r="F33" s="245">
        <f t="shared" si="4"/>
        <v>0.99009900990099</v>
      </c>
      <c r="G33" s="244"/>
    </row>
    <row r="34" s="198" customFormat="true" spans="1:7">
      <c r="A34" s="223">
        <v>2010306</v>
      </c>
      <c r="B34" s="223" t="s">
        <v>755</v>
      </c>
      <c r="C34" s="241">
        <v>0</v>
      </c>
      <c r="D34" s="242"/>
      <c r="E34" s="190">
        <v>0</v>
      </c>
      <c r="F34" s="245"/>
      <c r="G34" s="244"/>
    </row>
    <row r="35" s="198" customFormat="true" spans="1:7">
      <c r="A35" s="223">
        <v>2010308</v>
      </c>
      <c r="B35" s="223" t="s">
        <v>756</v>
      </c>
      <c r="C35" s="241">
        <v>320</v>
      </c>
      <c r="D35" s="242">
        <v>320</v>
      </c>
      <c r="E35" s="190">
        <v>299</v>
      </c>
      <c r="F35" s="245">
        <f t="shared" ref="F35:F41" si="5">E35/D35</f>
        <v>0.934375</v>
      </c>
      <c r="G35" s="244"/>
    </row>
    <row r="36" s="198" customFormat="true" spans="1:7">
      <c r="A36" s="223">
        <v>2010309</v>
      </c>
      <c r="B36" s="223" t="s">
        <v>757</v>
      </c>
      <c r="C36" s="241">
        <v>0</v>
      </c>
      <c r="D36" s="242"/>
      <c r="E36" s="190">
        <v>0</v>
      </c>
      <c r="F36" s="245"/>
      <c r="G36" s="244"/>
    </row>
    <row r="37" s="198" customFormat="true" spans="1:7">
      <c r="A37" s="223">
        <v>2010350</v>
      </c>
      <c r="B37" s="223" t="s">
        <v>745</v>
      </c>
      <c r="C37" s="241">
        <v>866.727941</v>
      </c>
      <c r="D37" s="242">
        <v>877</v>
      </c>
      <c r="E37" s="190">
        <v>877</v>
      </c>
      <c r="F37" s="245">
        <f t="shared" si="5"/>
        <v>1</v>
      </c>
      <c r="G37" s="244"/>
    </row>
    <row r="38" s="198" customFormat="true" spans="1:7">
      <c r="A38" s="223">
        <v>2010399</v>
      </c>
      <c r="B38" s="223" t="s">
        <v>758</v>
      </c>
      <c r="C38" s="241">
        <v>816.04</v>
      </c>
      <c r="D38" s="242">
        <v>762</v>
      </c>
      <c r="E38" s="190">
        <v>731</v>
      </c>
      <c r="F38" s="245">
        <f t="shared" si="5"/>
        <v>0.959317585301837</v>
      </c>
      <c r="G38" s="244"/>
    </row>
    <row r="39" s="198" customFormat="true" spans="1:7">
      <c r="A39" s="223">
        <v>20104</v>
      </c>
      <c r="B39" s="224" t="s">
        <v>759</v>
      </c>
      <c r="C39" s="241">
        <v>1634.809413</v>
      </c>
      <c r="D39" s="242">
        <f>SUM(D40:D49)</f>
        <v>1505</v>
      </c>
      <c r="E39" s="190">
        <f>SUM(E40:E49)</f>
        <v>1500</v>
      </c>
      <c r="F39" s="245">
        <f t="shared" si="5"/>
        <v>0.996677740863787</v>
      </c>
      <c r="G39" s="244"/>
    </row>
    <row r="40" s="198" customFormat="true" spans="1:7">
      <c r="A40" s="223">
        <v>2010401</v>
      </c>
      <c r="B40" s="223" t="s">
        <v>736</v>
      </c>
      <c r="C40" s="241">
        <v>601.494313</v>
      </c>
      <c r="D40" s="242">
        <v>576</v>
      </c>
      <c r="E40" s="190">
        <v>575</v>
      </c>
      <c r="F40" s="245">
        <f t="shared" si="5"/>
        <v>0.998263888888889</v>
      </c>
      <c r="G40" s="244"/>
    </row>
    <row r="41" s="198" customFormat="true" spans="1:7">
      <c r="A41" s="223">
        <v>2010402</v>
      </c>
      <c r="B41" s="223" t="s">
        <v>737</v>
      </c>
      <c r="C41" s="241">
        <v>115.26</v>
      </c>
      <c r="D41" s="242">
        <v>111</v>
      </c>
      <c r="E41" s="190">
        <v>110</v>
      </c>
      <c r="F41" s="245">
        <f t="shared" si="5"/>
        <v>0.990990990990991</v>
      </c>
      <c r="G41" s="244"/>
    </row>
    <row r="42" s="198" customFormat="true" spans="1:7">
      <c r="A42" s="223">
        <v>2010403</v>
      </c>
      <c r="B42" s="223" t="s">
        <v>738</v>
      </c>
      <c r="C42" s="241">
        <v>0</v>
      </c>
      <c r="D42" s="242"/>
      <c r="E42" s="190">
        <v>0</v>
      </c>
      <c r="F42" s="245"/>
      <c r="G42" s="244"/>
    </row>
    <row r="43" s="198" customFormat="true" spans="1:7">
      <c r="A43" s="223">
        <v>2010404</v>
      </c>
      <c r="B43" s="223" t="s">
        <v>760</v>
      </c>
      <c r="C43" s="241">
        <v>0</v>
      </c>
      <c r="D43" s="242"/>
      <c r="E43" s="190">
        <v>0</v>
      </c>
      <c r="F43" s="245"/>
      <c r="G43" s="244"/>
    </row>
    <row r="44" s="198" customFormat="true" spans="1:7">
      <c r="A44" s="223">
        <v>2010405</v>
      </c>
      <c r="B44" s="223" t="s">
        <v>761</v>
      </c>
      <c r="C44" s="241">
        <v>0</v>
      </c>
      <c r="D44" s="242"/>
      <c r="E44" s="190">
        <v>0</v>
      </c>
      <c r="F44" s="245"/>
      <c r="G44" s="244"/>
    </row>
    <row r="45" s="198" customFormat="true" spans="1:7">
      <c r="A45" s="223">
        <v>2010406</v>
      </c>
      <c r="B45" s="223" t="s">
        <v>762</v>
      </c>
      <c r="C45" s="241">
        <v>0</v>
      </c>
      <c r="D45" s="242"/>
      <c r="E45" s="190">
        <v>0</v>
      </c>
      <c r="F45" s="245"/>
      <c r="G45" s="244"/>
    </row>
    <row r="46" s="198" customFormat="true" spans="1:7">
      <c r="A46" s="223">
        <v>2010407</v>
      </c>
      <c r="B46" s="223" t="s">
        <v>763</v>
      </c>
      <c r="C46" s="241">
        <v>118.5</v>
      </c>
      <c r="D46" s="242">
        <v>119</v>
      </c>
      <c r="E46" s="190">
        <v>118</v>
      </c>
      <c r="F46" s="245">
        <f t="shared" ref="F46:F50" si="6">E46/D46</f>
        <v>0.991596638655462</v>
      </c>
      <c r="G46" s="244"/>
    </row>
    <row r="47" s="198" customFormat="true" spans="1:7">
      <c r="A47" s="223">
        <v>2010408</v>
      </c>
      <c r="B47" s="223" t="s">
        <v>764</v>
      </c>
      <c r="C47" s="241">
        <v>42</v>
      </c>
      <c r="D47" s="242">
        <v>42</v>
      </c>
      <c r="E47" s="190">
        <v>42</v>
      </c>
      <c r="F47" s="245">
        <f t="shared" si="6"/>
        <v>1</v>
      </c>
      <c r="G47" s="244"/>
    </row>
    <row r="48" s="198" customFormat="true" spans="1:7">
      <c r="A48" s="223">
        <v>2010450</v>
      </c>
      <c r="B48" s="223" t="s">
        <v>745</v>
      </c>
      <c r="C48" s="241">
        <v>110.5551</v>
      </c>
      <c r="D48" s="242">
        <v>110</v>
      </c>
      <c r="E48" s="190">
        <v>109</v>
      </c>
      <c r="F48" s="245">
        <f t="shared" si="6"/>
        <v>0.990909090909091</v>
      </c>
      <c r="G48" s="244"/>
    </row>
    <row r="49" s="198" customFormat="true" spans="1:7">
      <c r="A49" s="223">
        <v>2010499</v>
      </c>
      <c r="B49" s="223" t="s">
        <v>765</v>
      </c>
      <c r="C49" s="241">
        <v>647</v>
      </c>
      <c r="D49" s="242">
        <v>547</v>
      </c>
      <c r="E49" s="190">
        <v>546</v>
      </c>
      <c r="F49" s="245">
        <f t="shared" si="6"/>
        <v>0.998171846435101</v>
      </c>
      <c r="G49" s="244"/>
    </row>
    <row r="50" s="198" customFormat="true" spans="1:7">
      <c r="A50" s="223">
        <v>20105</v>
      </c>
      <c r="B50" s="224" t="s">
        <v>766</v>
      </c>
      <c r="C50" s="241">
        <v>1512.968844</v>
      </c>
      <c r="D50" s="242">
        <f>SUM(D51:D60)</f>
        <v>1496</v>
      </c>
      <c r="E50" s="190">
        <f>SUM(E51:E60)</f>
        <v>1486</v>
      </c>
      <c r="F50" s="245">
        <f t="shared" si="6"/>
        <v>0.99331550802139</v>
      </c>
      <c r="G50" s="244"/>
    </row>
    <row r="51" s="198" customFormat="true" spans="1:7">
      <c r="A51" s="223">
        <v>2010501</v>
      </c>
      <c r="B51" s="223" t="s">
        <v>736</v>
      </c>
      <c r="C51" s="241">
        <v>0</v>
      </c>
      <c r="D51" s="242"/>
      <c r="E51" s="190">
        <v>0</v>
      </c>
      <c r="F51" s="245"/>
      <c r="G51" s="244"/>
    </row>
    <row r="52" s="198" customFormat="true" spans="1:7">
      <c r="A52" s="223">
        <v>2010502</v>
      </c>
      <c r="B52" s="223" t="s">
        <v>737</v>
      </c>
      <c r="C52" s="241">
        <v>0</v>
      </c>
      <c r="D52" s="242"/>
      <c r="E52" s="190">
        <v>0</v>
      </c>
      <c r="F52" s="245"/>
      <c r="G52" s="244"/>
    </row>
    <row r="53" s="198" customFormat="true" spans="1:7">
      <c r="A53" s="223">
        <v>2010503</v>
      </c>
      <c r="B53" s="223" t="s">
        <v>738</v>
      </c>
      <c r="C53" s="241">
        <v>0</v>
      </c>
      <c r="D53" s="242"/>
      <c r="E53" s="190">
        <v>0</v>
      </c>
      <c r="F53" s="245"/>
      <c r="G53" s="244"/>
    </row>
    <row r="54" s="198" customFormat="true" spans="1:7">
      <c r="A54" s="223">
        <v>2010504</v>
      </c>
      <c r="B54" s="223" t="s">
        <v>767</v>
      </c>
      <c r="C54" s="241">
        <v>0</v>
      </c>
      <c r="D54" s="242"/>
      <c r="E54" s="190">
        <v>0</v>
      </c>
      <c r="F54" s="245"/>
      <c r="G54" s="244"/>
    </row>
    <row r="55" s="198" customFormat="true" spans="1:7">
      <c r="A55" s="223">
        <v>2010505</v>
      </c>
      <c r="B55" s="223" t="s">
        <v>768</v>
      </c>
      <c r="C55" s="241">
        <v>17.5</v>
      </c>
      <c r="D55" s="242">
        <v>18</v>
      </c>
      <c r="E55" s="190">
        <v>17</v>
      </c>
      <c r="F55" s="245">
        <f t="shared" ref="F55:F63" si="7">E55/D55</f>
        <v>0.944444444444444</v>
      </c>
      <c r="G55" s="244"/>
    </row>
    <row r="56" s="198" customFormat="true" spans="1:7">
      <c r="A56" s="223">
        <v>2010506</v>
      </c>
      <c r="B56" s="223" t="s">
        <v>769</v>
      </c>
      <c r="C56" s="241">
        <v>0</v>
      </c>
      <c r="D56" s="242"/>
      <c r="E56" s="190">
        <v>0</v>
      </c>
      <c r="F56" s="245"/>
      <c r="G56" s="244"/>
    </row>
    <row r="57" s="198" customFormat="true" spans="1:7">
      <c r="A57" s="223">
        <v>2010507</v>
      </c>
      <c r="B57" s="223" t="s">
        <v>770</v>
      </c>
      <c r="C57" s="241">
        <v>764.8</v>
      </c>
      <c r="D57" s="242">
        <v>733</v>
      </c>
      <c r="E57" s="190">
        <v>732</v>
      </c>
      <c r="F57" s="245">
        <f t="shared" si="7"/>
        <v>0.998635743519782</v>
      </c>
      <c r="G57" s="244"/>
    </row>
    <row r="58" s="198" customFormat="true" spans="1:7">
      <c r="A58" s="223">
        <v>2010508</v>
      </c>
      <c r="B58" s="223" t="s">
        <v>771</v>
      </c>
      <c r="C58" s="241">
        <v>147.42</v>
      </c>
      <c r="D58" s="242">
        <v>179</v>
      </c>
      <c r="E58" s="190">
        <v>177</v>
      </c>
      <c r="F58" s="245">
        <f t="shared" si="7"/>
        <v>0.988826815642458</v>
      </c>
      <c r="G58" s="244"/>
    </row>
    <row r="59" s="198" customFormat="true" spans="1:7">
      <c r="A59" s="223">
        <v>2010550</v>
      </c>
      <c r="B59" s="223" t="s">
        <v>745</v>
      </c>
      <c r="C59" s="241">
        <v>447.857665</v>
      </c>
      <c r="D59" s="242">
        <v>430</v>
      </c>
      <c r="E59" s="190">
        <v>425</v>
      </c>
      <c r="F59" s="245">
        <f t="shared" si="7"/>
        <v>0.988372093023256</v>
      </c>
      <c r="G59" s="244"/>
    </row>
    <row r="60" s="198" customFormat="true" spans="1:7">
      <c r="A60" s="223">
        <v>2010599</v>
      </c>
      <c r="B60" s="223" t="s">
        <v>772</v>
      </c>
      <c r="C60" s="241">
        <v>135.391179</v>
      </c>
      <c r="D60" s="242">
        <v>136</v>
      </c>
      <c r="E60" s="190">
        <v>135</v>
      </c>
      <c r="F60" s="245">
        <f t="shared" si="7"/>
        <v>0.992647058823529</v>
      </c>
      <c r="G60" s="244"/>
    </row>
    <row r="61" s="198" customFormat="true" spans="1:7">
      <c r="A61" s="223">
        <v>20106</v>
      </c>
      <c r="B61" s="224" t="s">
        <v>773</v>
      </c>
      <c r="C61" s="241">
        <v>2959.718722</v>
      </c>
      <c r="D61" s="242">
        <f>SUM(D62:D71)</f>
        <v>2805</v>
      </c>
      <c r="E61" s="190">
        <f>SUM(E62:E71)</f>
        <v>2785</v>
      </c>
      <c r="F61" s="245">
        <f t="shared" si="7"/>
        <v>0.992869875222816</v>
      </c>
      <c r="G61" s="244"/>
    </row>
    <row r="62" s="198" customFormat="true" spans="1:7">
      <c r="A62" s="223">
        <v>2010601</v>
      </c>
      <c r="B62" s="223" t="s">
        <v>736</v>
      </c>
      <c r="C62" s="241">
        <v>652.112849</v>
      </c>
      <c r="D62" s="242">
        <v>631</v>
      </c>
      <c r="E62" s="190">
        <v>629</v>
      </c>
      <c r="F62" s="245">
        <f t="shared" si="7"/>
        <v>0.996830427892235</v>
      </c>
      <c r="G62" s="244"/>
    </row>
    <row r="63" s="198" customFormat="true" spans="1:7">
      <c r="A63" s="223">
        <v>2010602</v>
      </c>
      <c r="B63" s="223" t="s">
        <v>737</v>
      </c>
      <c r="C63" s="241">
        <v>437.57</v>
      </c>
      <c r="D63" s="242">
        <v>413</v>
      </c>
      <c r="E63" s="190">
        <v>408</v>
      </c>
      <c r="F63" s="245">
        <f t="shared" si="7"/>
        <v>0.987893462469734</v>
      </c>
      <c r="G63" s="244"/>
    </row>
    <row r="64" s="198" customFormat="true" spans="1:7">
      <c r="A64" s="223">
        <v>2010603</v>
      </c>
      <c r="B64" s="223" t="s">
        <v>738</v>
      </c>
      <c r="C64" s="241">
        <v>0</v>
      </c>
      <c r="D64" s="242"/>
      <c r="E64" s="190">
        <v>0</v>
      </c>
      <c r="F64" s="245"/>
      <c r="G64" s="244"/>
    </row>
    <row r="65" s="198" customFormat="true" spans="1:7">
      <c r="A65" s="223">
        <v>2010604</v>
      </c>
      <c r="B65" s="223" t="s">
        <v>774</v>
      </c>
      <c r="C65" s="241">
        <v>0</v>
      </c>
      <c r="D65" s="242"/>
      <c r="E65" s="190">
        <v>0</v>
      </c>
      <c r="F65" s="245"/>
      <c r="G65" s="244"/>
    </row>
    <row r="66" s="198" customFormat="true" spans="1:7">
      <c r="A66" s="223">
        <v>2010605</v>
      </c>
      <c r="B66" s="223" t="s">
        <v>775</v>
      </c>
      <c r="C66" s="241">
        <v>179</v>
      </c>
      <c r="D66" s="242">
        <v>166</v>
      </c>
      <c r="E66" s="190">
        <v>163</v>
      </c>
      <c r="F66" s="245">
        <f t="shared" ref="F66:F71" si="8">E66/D66</f>
        <v>0.981927710843373</v>
      </c>
      <c r="G66" s="244"/>
    </row>
    <row r="67" s="198" customFormat="true" spans="1:7">
      <c r="A67" s="223">
        <v>2010606</v>
      </c>
      <c r="B67" s="223" t="s">
        <v>776</v>
      </c>
      <c r="C67" s="241">
        <v>0</v>
      </c>
      <c r="D67" s="242"/>
      <c r="E67" s="190">
        <v>0</v>
      </c>
      <c r="F67" s="245"/>
      <c r="G67" s="244"/>
    </row>
    <row r="68" s="198" customFormat="true" spans="1:7">
      <c r="A68" s="223">
        <v>2010607</v>
      </c>
      <c r="B68" s="223" t="s">
        <v>777</v>
      </c>
      <c r="C68" s="241">
        <v>0</v>
      </c>
      <c r="D68" s="242"/>
      <c r="E68" s="190">
        <v>0</v>
      </c>
      <c r="F68" s="245"/>
      <c r="G68" s="244"/>
    </row>
    <row r="69" s="198" customFormat="true" spans="1:7">
      <c r="A69" s="223">
        <v>2010608</v>
      </c>
      <c r="B69" s="223" t="s">
        <v>778</v>
      </c>
      <c r="C69" s="241">
        <v>0</v>
      </c>
      <c r="D69" s="242"/>
      <c r="E69" s="190">
        <v>0</v>
      </c>
      <c r="F69" s="245"/>
      <c r="G69" s="244"/>
    </row>
    <row r="70" s="198" customFormat="true" spans="1:7">
      <c r="A70" s="223">
        <v>2010650</v>
      </c>
      <c r="B70" s="223" t="s">
        <v>745</v>
      </c>
      <c r="C70" s="241">
        <v>968.035873</v>
      </c>
      <c r="D70" s="242">
        <v>954</v>
      </c>
      <c r="E70" s="190">
        <v>951</v>
      </c>
      <c r="F70" s="245">
        <f t="shared" si="8"/>
        <v>0.99685534591195</v>
      </c>
      <c r="G70" s="244"/>
    </row>
    <row r="71" s="198" customFormat="true" spans="1:7">
      <c r="A71" s="223">
        <v>2010699</v>
      </c>
      <c r="B71" s="223" t="s">
        <v>779</v>
      </c>
      <c r="C71" s="241">
        <v>723</v>
      </c>
      <c r="D71" s="242">
        <v>641</v>
      </c>
      <c r="E71" s="190">
        <v>634</v>
      </c>
      <c r="F71" s="245">
        <f t="shared" si="8"/>
        <v>0.989079563182527</v>
      </c>
      <c r="G71" s="244"/>
    </row>
    <row r="72" s="198" customFormat="true" spans="1:7">
      <c r="A72" s="223">
        <v>20107</v>
      </c>
      <c r="B72" s="224" t="s">
        <v>780</v>
      </c>
      <c r="C72" s="241">
        <v>0</v>
      </c>
      <c r="D72" s="242"/>
      <c r="E72" s="190">
        <f>SUM(E73:E83)</f>
        <v>0</v>
      </c>
      <c r="F72" s="245"/>
      <c r="G72" s="244"/>
    </row>
    <row r="73" s="198" customFormat="true" spans="1:7">
      <c r="A73" s="223">
        <v>2010701</v>
      </c>
      <c r="B73" s="223" t="s">
        <v>736</v>
      </c>
      <c r="C73" s="241">
        <v>0</v>
      </c>
      <c r="D73" s="242"/>
      <c r="E73" s="190">
        <v>0</v>
      </c>
      <c r="F73" s="245"/>
      <c r="G73" s="244"/>
    </row>
    <row r="74" s="198" customFormat="true" spans="1:7">
      <c r="A74" s="223">
        <v>2010702</v>
      </c>
      <c r="B74" s="223" t="s">
        <v>737</v>
      </c>
      <c r="C74" s="241">
        <v>0</v>
      </c>
      <c r="D74" s="242"/>
      <c r="E74" s="190">
        <v>0</v>
      </c>
      <c r="F74" s="245"/>
      <c r="G74" s="244"/>
    </row>
    <row r="75" s="198" customFormat="true" spans="1:7">
      <c r="A75" s="223">
        <v>2010703</v>
      </c>
      <c r="B75" s="223" t="s">
        <v>738</v>
      </c>
      <c r="C75" s="241">
        <v>0</v>
      </c>
      <c r="D75" s="242"/>
      <c r="E75" s="190">
        <v>0</v>
      </c>
      <c r="F75" s="245"/>
      <c r="G75" s="244"/>
    </row>
    <row r="76" s="198" customFormat="true" spans="1:7">
      <c r="A76" s="223">
        <v>2010704</v>
      </c>
      <c r="B76" s="223" t="s">
        <v>781</v>
      </c>
      <c r="C76" s="241">
        <v>0</v>
      </c>
      <c r="D76" s="242"/>
      <c r="E76" s="190">
        <v>0</v>
      </c>
      <c r="F76" s="245"/>
      <c r="G76" s="244"/>
    </row>
    <row r="77" s="198" customFormat="true" spans="1:7">
      <c r="A77" s="223">
        <v>2010705</v>
      </c>
      <c r="B77" s="223" t="s">
        <v>782</v>
      </c>
      <c r="C77" s="241">
        <v>0</v>
      </c>
      <c r="D77" s="242"/>
      <c r="E77" s="190">
        <v>0</v>
      </c>
      <c r="F77" s="245"/>
      <c r="G77" s="244"/>
    </row>
    <row r="78" s="198" customFormat="true" spans="1:7">
      <c r="A78" s="223">
        <v>2010706</v>
      </c>
      <c r="B78" s="223" t="s">
        <v>783</v>
      </c>
      <c r="C78" s="241">
        <v>0</v>
      </c>
      <c r="D78" s="242"/>
      <c r="E78" s="190">
        <v>0</v>
      </c>
      <c r="F78" s="245"/>
      <c r="G78" s="244"/>
    </row>
    <row r="79" s="198" customFormat="true" spans="1:7">
      <c r="A79" s="223">
        <v>2010707</v>
      </c>
      <c r="B79" s="223" t="s">
        <v>784</v>
      </c>
      <c r="C79" s="241">
        <v>0</v>
      </c>
      <c r="D79" s="242"/>
      <c r="E79" s="190">
        <v>0</v>
      </c>
      <c r="F79" s="245"/>
      <c r="G79" s="244"/>
    </row>
    <row r="80" s="198" customFormat="true" spans="1:7">
      <c r="A80" s="223">
        <v>2010708</v>
      </c>
      <c r="B80" s="223" t="s">
        <v>785</v>
      </c>
      <c r="C80" s="241">
        <v>0</v>
      </c>
      <c r="D80" s="242"/>
      <c r="E80" s="190">
        <v>0</v>
      </c>
      <c r="F80" s="245"/>
      <c r="G80" s="244"/>
    </row>
    <row r="81" s="198" customFormat="true" spans="1:7">
      <c r="A81" s="223">
        <v>2010709</v>
      </c>
      <c r="B81" s="223" t="s">
        <v>777</v>
      </c>
      <c r="C81" s="241">
        <v>0</v>
      </c>
      <c r="D81" s="242"/>
      <c r="E81" s="190">
        <v>0</v>
      </c>
      <c r="F81" s="245"/>
      <c r="G81" s="244"/>
    </row>
    <row r="82" s="198" customFormat="true" spans="1:7">
      <c r="A82" s="223">
        <v>2010750</v>
      </c>
      <c r="B82" s="223" t="s">
        <v>745</v>
      </c>
      <c r="C82" s="241">
        <v>0</v>
      </c>
      <c r="D82" s="242"/>
      <c r="E82" s="190">
        <v>0</v>
      </c>
      <c r="F82" s="245"/>
      <c r="G82" s="244"/>
    </row>
    <row r="83" s="198" customFormat="true" spans="1:7">
      <c r="A83" s="223">
        <v>2010799</v>
      </c>
      <c r="B83" s="223" t="s">
        <v>786</v>
      </c>
      <c r="C83" s="241">
        <v>0</v>
      </c>
      <c r="D83" s="242"/>
      <c r="E83" s="190">
        <v>0</v>
      </c>
      <c r="F83" s="245"/>
      <c r="G83" s="244"/>
    </row>
    <row r="84" s="198" customFormat="true" spans="1:7">
      <c r="A84" s="223">
        <v>20108</v>
      </c>
      <c r="B84" s="224" t="s">
        <v>787</v>
      </c>
      <c r="C84" s="241">
        <v>1044.348031</v>
      </c>
      <c r="D84" s="242">
        <f>SUM(D85:D92)</f>
        <v>982</v>
      </c>
      <c r="E84" s="190">
        <f>SUM(E85:E92)</f>
        <v>961</v>
      </c>
      <c r="F84" s="245">
        <f t="shared" ref="F84:F86" si="9">E84/D84</f>
        <v>0.978615071283096</v>
      </c>
      <c r="G84" s="244"/>
    </row>
    <row r="85" s="198" customFormat="true" spans="1:7">
      <c r="A85" s="223">
        <v>2010801</v>
      </c>
      <c r="B85" s="223" t="s">
        <v>736</v>
      </c>
      <c r="C85" s="241">
        <v>660.738031</v>
      </c>
      <c r="D85" s="242">
        <v>636</v>
      </c>
      <c r="E85" s="190">
        <v>627</v>
      </c>
      <c r="F85" s="245">
        <f t="shared" si="9"/>
        <v>0.985849056603774</v>
      </c>
      <c r="G85" s="244"/>
    </row>
    <row r="86" s="198" customFormat="true" spans="1:7">
      <c r="A86" s="223">
        <v>2010802</v>
      </c>
      <c r="B86" s="223" t="s">
        <v>737</v>
      </c>
      <c r="C86" s="241">
        <v>101.61</v>
      </c>
      <c r="D86" s="242">
        <v>99</v>
      </c>
      <c r="E86" s="190">
        <v>93</v>
      </c>
      <c r="F86" s="245">
        <f t="shared" si="9"/>
        <v>0.939393939393939</v>
      </c>
      <c r="G86" s="244"/>
    </row>
    <row r="87" s="198" customFormat="true" spans="1:7">
      <c r="A87" s="223">
        <v>2010803</v>
      </c>
      <c r="B87" s="223" t="s">
        <v>738</v>
      </c>
      <c r="C87" s="241">
        <v>0</v>
      </c>
      <c r="D87" s="242"/>
      <c r="E87" s="190">
        <v>0</v>
      </c>
      <c r="F87" s="245"/>
      <c r="G87" s="244"/>
    </row>
    <row r="88" s="198" customFormat="true" spans="1:7">
      <c r="A88" s="223">
        <v>2010804</v>
      </c>
      <c r="B88" s="223" t="s">
        <v>788</v>
      </c>
      <c r="C88" s="241">
        <v>251</v>
      </c>
      <c r="D88" s="242">
        <v>213</v>
      </c>
      <c r="E88" s="190">
        <v>209</v>
      </c>
      <c r="F88" s="245">
        <f t="shared" ref="F88:F93" si="10">E88/D88</f>
        <v>0.981220657276995</v>
      </c>
      <c r="G88" s="244"/>
    </row>
    <row r="89" s="198" customFormat="true" spans="1:7">
      <c r="A89" s="223">
        <v>2010805</v>
      </c>
      <c r="B89" s="223" t="s">
        <v>789</v>
      </c>
      <c r="C89" s="241">
        <v>31</v>
      </c>
      <c r="D89" s="242">
        <v>34</v>
      </c>
      <c r="E89" s="190">
        <v>32</v>
      </c>
      <c r="F89" s="245">
        <f t="shared" si="10"/>
        <v>0.941176470588235</v>
      </c>
      <c r="G89" s="244"/>
    </row>
    <row r="90" s="198" customFormat="true" spans="1:7">
      <c r="A90" s="223">
        <v>2010806</v>
      </c>
      <c r="B90" s="223" t="s">
        <v>777</v>
      </c>
      <c r="C90" s="241">
        <v>0</v>
      </c>
      <c r="D90" s="242"/>
      <c r="E90" s="190">
        <v>0</v>
      </c>
      <c r="F90" s="245"/>
      <c r="G90" s="244"/>
    </row>
    <row r="91" s="198" customFormat="true" spans="1:7">
      <c r="A91" s="223">
        <v>2010850</v>
      </c>
      <c r="B91" s="223" t="s">
        <v>745</v>
      </c>
      <c r="C91" s="241">
        <v>0</v>
      </c>
      <c r="D91" s="242"/>
      <c r="E91" s="190">
        <v>0</v>
      </c>
      <c r="F91" s="245"/>
      <c r="G91" s="244"/>
    </row>
    <row r="92" s="198" customFormat="true" spans="1:7">
      <c r="A92" s="223">
        <v>2010899</v>
      </c>
      <c r="B92" s="223" t="s">
        <v>790</v>
      </c>
      <c r="C92" s="241">
        <v>0</v>
      </c>
      <c r="D92" s="242"/>
      <c r="E92" s="190">
        <v>0</v>
      </c>
      <c r="F92" s="245"/>
      <c r="G92" s="244"/>
    </row>
    <row r="93" s="198" customFormat="true" spans="1:7">
      <c r="A93" s="223">
        <v>20109</v>
      </c>
      <c r="B93" s="224" t="s">
        <v>791</v>
      </c>
      <c r="C93" s="241">
        <v>320.56685</v>
      </c>
      <c r="D93" s="242">
        <f>SUM(D94:D105)</f>
        <v>2251</v>
      </c>
      <c r="E93" s="190">
        <f>SUM(E94:E105)</f>
        <v>2240</v>
      </c>
      <c r="F93" s="245">
        <f t="shared" si="10"/>
        <v>0.99511328298534</v>
      </c>
      <c r="G93" s="244"/>
    </row>
    <row r="94" s="198" customFormat="true" spans="1:7">
      <c r="A94" s="223">
        <v>2010901</v>
      </c>
      <c r="B94" s="223" t="s">
        <v>736</v>
      </c>
      <c r="C94" s="241">
        <v>0</v>
      </c>
      <c r="D94" s="242"/>
      <c r="E94" s="190">
        <v>0</v>
      </c>
      <c r="F94" s="245"/>
      <c r="G94" s="244"/>
    </row>
    <row r="95" s="198" customFormat="true" spans="1:7">
      <c r="A95" s="223">
        <v>2010902</v>
      </c>
      <c r="B95" s="223" t="s">
        <v>737</v>
      </c>
      <c r="C95" s="241">
        <v>0</v>
      </c>
      <c r="D95" s="242"/>
      <c r="E95" s="190">
        <v>0</v>
      </c>
      <c r="F95" s="245"/>
      <c r="G95" s="244"/>
    </row>
    <row r="96" s="198" customFormat="true" spans="1:7">
      <c r="A96" s="223">
        <v>2010903</v>
      </c>
      <c r="B96" s="223" t="s">
        <v>738</v>
      </c>
      <c r="C96" s="241">
        <v>0</v>
      </c>
      <c r="D96" s="242"/>
      <c r="E96" s="190">
        <v>0</v>
      </c>
      <c r="F96" s="245"/>
      <c r="G96" s="244"/>
    </row>
    <row r="97" s="198" customFormat="true" spans="1:7">
      <c r="A97" s="223">
        <v>2010905</v>
      </c>
      <c r="B97" s="223" t="s">
        <v>792</v>
      </c>
      <c r="C97" s="241">
        <v>0</v>
      </c>
      <c r="D97" s="242"/>
      <c r="E97" s="190">
        <v>0</v>
      </c>
      <c r="F97" s="245"/>
      <c r="G97" s="244"/>
    </row>
    <row r="98" s="198" customFormat="true" spans="1:7">
      <c r="A98" s="223">
        <v>2010907</v>
      </c>
      <c r="B98" s="223" t="s">
        <v>793</v>
      </c>
      <c r="C98" s="241">
        <v>0</v>
      </c>
      <c r="D98" s="242"/>
      <c r="E98" s="190">
        <v>0</v>
      </c>
      <c r="F98" s="245"/>
      <c r="G98" s="244"/>
    </row>
    <row r="99" s="198" customFormat="true" spans="1:7">
      <c r="A99" s="223">
        <v>2010908</v>
      </c>
      <c r="B99" s="223" t="s">
        <v>777</v>
      </c>
      <c r="C99" s="241">
        <v>0</v>
      </c>
      <c r="D99" s="242"/>
      <c r="E99" s="190">
        <v>0</v>
      </c>
      <c r="F99" s="245"/>
      <c r="G99" s="244"/>
    </row>
    <row r="100" s="198" customFormat="true" spans="1:7">
      <c r="A100" s="223">
        <v>2010909</v>
      </c>
      <c r="B100" s="223" t="s">
        <v>794</v>
      </c>
      <c r="C100" s="241">
        <v>0</v>
      </c>
      <c r="D100" s="242"/>
      <c r="E100" s="190">
        <v>0</v>
      </c>
      <c r="F100" s="245"/>
      <c r="G100" s="244"/>
    </row>
    <row r="101" s="198" customFormat="true" spans="1:7">
      <c r="A101" s="223">
        <v>2010910</v>
      </c>
      <c r="B101" s="223" t="s">
        <v>795</v>
      </c>
      <c r="C101" s="241">
        <v>0</v>
      </c>
      <c r="D101" s="242"/>
      <c r="E101" s="190">
        <v>0</v>
      </c>
      <c r="F101" s="245"/>
      <c r="G101" s="244"/>
    </row>
    <row r="102" s="198" customFormat="true" spans="1:7">
      <c r="A102" s="223">
        <v>2010911</v>
      </c>
      <c r="B102" s="223" t="s">
        <v>796</v>
      </c>
      <c r="C102" s="241">
        <v>0</v>
      </c>
      <c r="D102" s="242"/>
      <c r="E102" s="190">
        <v>0</v>
      </c>
      <c r="F102" s="245"/>
      <c r="G102" s="244"/>
    </row>
    <row r="103" s="198" customFormat="true" spans="1:7">
      <c r="A103" s="223">
        <v>2010912</v>
      </c>
      <c r="B103" s="223" t="s">
        <v>797</v>
      </c>
      <c r="C103" s="241">
        <v>50</v>
      </c>
      <c r="D103" s="242">
        <v>150</v>
      </c>
      <c r="E103" s="190">
        <v>139</v>
      </c>
      <c r="F103" s="245">
        <f t="shared" ref="F103:F106" si="11">E103/D103</f>
        <v>0.926666666666667</v>
      </c>
      <c r="G103" s="244"/>
    </row>
    <row r="104" s="198" customFormat="true" spans="1:7">
      <c r="A104" s="223">
        <v>2010950</v>
      </c>
      <c r="B104" s="223" t="s">
        <v>745</v>
      </c>
      <c r="C104" s="241">
        <v>0</v>
      </c>
      <c r="D104" s="242"/>
      <c r="E104" s="190">
        <v>0</v>
      </c>
      <c r="F104" s="245"/>
      <c r="G104" s="244"/>
    </row>
    <row r="105" s="198" customFormat="true" spans="1:7">
      <c r="A105" s="223">
        <v>2010999</v>
      </c>
      <c r="B105" s="223" t="s">
        <v>798</v>
      </c>
      <c r="C105" s="241">
        <v>270.56685</v>
      </c>
      <c r="D105" s="242">
        <v>2101</v>
      </c>
      <c r="E105" s="190">
        <v>2101</v>
      </c>
      <c r="F105" s="245">
        <f t="shared" si="11"/>
        <v>1</v>
      </c>
      <c r="G105" s="244"/>
    </row>
    <row r="106" s="198" customFormat="true" spans="1:7">
      <c r="A106" s="223">
        <v>20110</v>
      </c>
      <c r="B106" s="224" t="s">
        <v>799</v>
      </c>
      <c r="C106" s="241">
        <v>305</v>
      </c>
      <c r="D106" s="242">
        <f>SUM(D107:D115)</f>
        <v>216</v>
      </c>
      <c r="E106" s="190">
        <f>SUM(E107:E115)</f>
        <v>206</v>
      </c>
      <c r="F106" s="245">
        <f t="shared" si="11"/>
        <v>0.953703703703704</v>
      </c>
      <c r="G106" s="244"/>
    </row>
    <row r="107" s="198" customFormat="true" spans="1:7">
      <c r="A107" s="223">
        <v>2011001</v>
      </c>
      <c r="B107" s="223" t="s">
        <v>736</v>
      </c>
      <c r="C107" s="241">
        <v>0</v>
      </c>
      <c r="D107" s="242"/>
      <c r="E107" s="190">
        <v>0</v>
      </c>
      <c r="F107" s="245"/>
      <c r="G107" s="244"/>
    </row>
    <row r="108" s="198" customFormat="true" spans="1:7">
      <c r="A108" s="223">
        <v>2011002</v>
      </c>
      <c r="B108" s="223" t="s">
        <v>737</v>
      </c>
      <c r="C108" s="241">
        <v>0</v>
      </c>
      <c r="D108" s="242"/>
      <c r="E108" s="190">
        <v>0</v>
      </c>
      <c r="F108" s="245"/>
      <c r="G108" s="244"/>
    </row>
    <row r="109" s="198" customFormat="true" spans="1:7">
      <c r="A109" s="223">
        <v>2011003</v>
      </c>
      <c r="B109" s="223" t="s">
        <v>738</v>
      </c>
      <c r="C109" s="241">
        <v>0</v>
      </c>
      <c r="D109" s="242"/>
      <c r="E109" s="190">
        <v>0</v>
      </c>
      <c r="F109" s="245"/>
      <c r="G109" s="244"/>
    </row>
    <row r="110" s="198" customFormat="true" spans="1:7">
      <c r="A110" s="223">
        <v>2011004</v>
      </c>
      <c r="B110" s="223" t="s">
        <v>800</v>
      </c>
      <c r="C110" s="241">
        <v>0</v>
      </c>
      <c r="D110" s="242"/>
      <c r="E110" s="190">
        <v>0</v>
      </c>
      <c r="F110" s="245"/>
      <c r="G110" s="244"/>
    </row>
    <row r="111" s="198" customFormat="true" spans="1:7">
      <c r="A111" s="223">
        <v>2011005</v>
      </c>
      <c r="B111" s="223" t="s">
        <v>801</v>
      </c>
      <c r="C111" s="241">
        <v>0</v>
      </c>
      <c r="D111" s="242"/>
      <c r="E111" s="190">
        <v>0</v>
      </c>
      <c r="F111" s="245"/>
      <c r="G111" s="244"/>
    </row>
    <row r="112" s="198" customFormat="true" spans="1:7">
      <c r="A112" s="223">
        <v>2011007</v>
      </c>
      <c r="B112" s="223" t="s">
        <v>802</v>
      </c>
      <c r="C112" s="241">
        <v>0</v>
      </c>
      <c r="D112" s="242"/>
      <c r="E112" s="190">
        <v>0</v>
      </c>
      <c r="F112" s="245"/>
      <c r="G112" s="244"/>
    </row>
    <row r="113" s="198" customFormat="true" spans="1:7">
      <c r="A113" s="223">
        <v>2011008</v>
      </c>
      <c r="B113" s="223" t="s">
        <v>803</v>
      </c>
      <c r="C113" s="241">
        <v>0</v>
      </c>
      <c r="D113" s="242"/>
      <c r="E113" s="190">
        <v>0</v>
      </c>
      <c r="F113" s="245"/>
      <c r="G113" s="244"/>
    </row>
    <row r="114" s="198" customFormat="true" spans="1:7">
      <c r="A114" s="223">
        <v>2011050</v>
      </c>
      <c r="B114" s="223" t="s">
        <v>745</v>
      </c>
      <c r="C114" s="241">
        <v>0</v>
      </c>
      <c r="D114" s="242"/>
      <c r="E114" s="190">
        <v>0</v>
      </c>
      <c r="F114" s="245"/>
      <c r="G114" s="244"/>
    </row>
    <row r="115" s="198" customFormat="true" spans="1:7">
      <c r="A115" s="223">
        <v>2011099</v>
      </c>
      <c r="B115" s="223" t="s">
        <v>804</v>
      </c>
      <c r="C115" s="241">
        <v>305</v>
      </c>
      <c r="D115" s="242">
        <v>216</v>
      </c>
      <c r="E115" s="190">
        <v>206</v>
      </c>
      <c r="F115" s="245">
        <f t="shared" ref="F115:F118" si="12">E115/D115</f>
        <v>0.953703703703704</v>
      </c>
      <c r="G115" s="244"/>
    </row>
    <row r="116" s="198" customFormat="true" spans="1:7">
      <c r="A116" s="223">
        <v>20111</v>
      </c>
      <c r="B116" s="224" t="s">
        <v>805</v>
      </c>
      <c r="C116" s="241">
        <v>2374.610296</v>
      </c>
      <c r="D116" s="242">
        <f>SUM(D117:D124)</f>
        <v>2701</v>
      </c>
      <c r="E116" s="190">
        <f>SUM(E117:E124)</f>
        <v>2484</v>
      </c>
      <c r="F116" s="245">
        <f t="shared" si="12"/>
        <v>0.91965938541281</v>
      </c>
      <c r="G116" s="244"/>
    </row>
    <row r="117" s="198" customFormat="true" spans="1:7">
      <c r="A117" s="223">
        <v>2011101</v>
      </c>
      <c r="B117" s="223" t="s">
        <v>736</v>
      </c>
      <c r="C117" s="241">
        <v>1063.960296</v>
      </c>
      <c r="D117" s="242">
        <v>1423</v>
      </c>
      <c r="E117" s="190">
        <v>1374</v>
      </c>
      <c r="F117" s="245">
        <f t="shared" si="12"/>
        <v>0.965565706254392</v>
      </c>
      <c r="G117" s="244"/>
    </row>
    <row r="118" s="198" customFormat="true" spans="1:7">
      <c r="A118" s="223">
        <v>2011102</v>
      </c>
      <c r="B118" s="223" t="s">
        <v>737</v>
      </c>
      <c r="C118" s="241">
        <v>827.75</v>
      </c>
      <c r="D118" s="242">
        <v>843</v>
      </c>
      <c r="E118" s="190">
        <v>743</v>
      </c>
      <c r="F118" s="245">
        <f t="shared" si="12"/>
        <v>0.881376037959668</v>
      </c>
      <c r="G118" s="244"/>
    </row>
    <row r="119" s="198" customFormat="true" spans="1:7">
      <c r="A119" s="223">
        <v>2011103</v>
      </c>
      <c r="B119" s="223" t="s">
        <v>738</v>
      </c>
      <c r="C119" s="241">
        <v>0</v>
      </c>
      <c r="D119" s="242"/>
      <c r="E119" s="190">
        <v>0</v>
      </c>
      <c r="F119" s="245"/>
      <c r="G119" s="244"/>
    </row>
    <row r="120" s="198" customFormat="true" spans="1:7">
      <c r="A120" s="223">
        <v>2011104</v>
      </c>
      <c r="B120" s="223" t="s">
        <v>806</v>
      </c>
      <c r="C120" s="241">
        <v>0</v>
      </c>
      <c r="D120" s="242"/>
      <c r="E120" s="190">
        <v>0</v>
      </c>
      <c r="F120" s="245"/>
      <c r="G120" s="244"/>
    </row>
    <row r="121" s="198" customFormat="true" spans="1:7">
      <c r="A121" s="223">
        <v>2011105</v>
      </c>
      <c r="B121" s="223" t="s">
        <v>807</v>
      </c>
      <c r="C121" s="241">
        <v>0</v>
      </c>
      <c r="D121" s="242"/>
      <c r="E121" s="190">
        <v>0</v>
      </c>
      <c r="F121" s="245"/>
      <c r="G121" s="244"/>
    </row>
    <row r="122" s="198" customFormat="true" spans="1:7">
      <c r="A122" s="223">
        <v>2011106</v>
      </c>
      <c r="B122" s="223" t="s">
        <v>808</v>
      </c>
      <c r="C122" s="241">
        <v>0</v>
      </c>
      <c r="D122" s="242"/>
      <c r="E122" s="190">
        <v>0</v>
      </c>
      <c r="F122" s="245"/>
      <c r="G122" s="244"/>
    </row>
    <row r="123" s="198" customFormat="true" spans="1:7">
      <c r="A123" s="223">
        <v>2011150</v>
      </c>
      <c r="B123" s="223" t="s">
        <v>745</v>
      </c>
      <c r="C123" s="241">
        <v>0</v>
      </c>
      <c r="D123" s="242"/>
      <c r="E123" s="190">
        <v>0</v>
      </c>
      <c r="F123" s="245"/>
      <c r="G123" s="244"/>
    </row>
    <row r="124" s="198" customFormat="true" spans="1:7">
      <c r="A124" s="223">
        <v>2011199</v>
      </c>
      <c r="B124" s="223" t="s">
        <v>809</v>
      </c>
      <c r="C124" s="241">
        <v>482.9</v>
      </c>
      <c r="D124" s="242">
        <v>435</v>
      </c>
      <c r="E124" s="190">
        <v>367</v>
      </c>
      <c r="F124" s="245">
        <f t="shared" ref="F124:F127" si="13">E124/D124</f>
        <v>0.84367816091954</v>
      </c>
      <c r="G124" s="244"/>
    </row>
    <row r="125" s="198" customFormat="true" spans="1:7">
      <c r="A125" s="223">
        <v>20113</v>
      </c>
      <c r="B125" s="224" t="s">
        <v>810</v>
      </c>
      <c r="C125" s="241">
        <v>3080.647444</v>
      </c>
      <c r="D125" s="242">
        <f>SUM(D126:D135)</f>
        <v>3394</v>
      </c>
      <c r="E125" s="190">
        <f>SUM(E126:E135)</f>
        <v>2917</v>
      </c>
      <c r="F125" s="245">
        <f t="shared" si="13"/>
        <v>0.859457866823807</v>
      </c>
      <c r="G125" s="244"/>
    </row>
    <row r="126" s="198" customFormat="true" spans="1:7">
      <c r="A126" s="223">
        <v>2011301</v>
      </c>
      <c r="B126" s="223" t="s">
        <v>736</v>
      </c>
      <c r="C126" s="241">
        <v>735.013569</v>
      </c>
      <c r="D126" s="242">
        <v>689</v>
      </c>
      <c r="E126" s="190">
        <v>687</v>
      </c>
      <c r="F126" s="245">
        <f t="shared" si="13"/>
        <v>0.997097242380261</v>
      </c>
      <c r="G126" s="244"/>
    </row>
    <row r="127" s="198" customFormat="true" spans="1:7">
      <c r="A127" s="223">
        <v>2011302</v>
      </c>
      <c r="B127" s="223" t="s">
        <v>737</v>
      </c>
      <c r="C127" s="241">
        <v>403.1</v>
      </c>
      <c r="D127" s="242">
        <v>421</v>
      </c>
      <c r="E127" s="190">
        <v>419</v>
      </c>
      <c r="F127" s="245">
        <f t="shared" si="13"/>
        <v>0.995249406175772</v>
      </c>
      <c r="G127" s="244"/>
    </row>
    <row r="128" s="198" customFormat="true" spans="1:7">
      <c r="A128" s="223">
        <v>2011303</v>
      </c>
      <c r="B128" s="223" t="s">
        <v>738</v>
      </c>
      <c r="C128" s="241">
        <v>0</v>
      </c>
      <c r="D128" s="242"/>
      <c r="E128" s="190">
        <v>0</v>
      </c>
      <c r="F128" s="245"/>
      <c r="G128" s="244"/>
    </row>
    <row r="129" s="198" customFormat="true" spans="1:7">
      <c r="A129" s="223">
        <v>2011304</v>
      </c>
      <c r="B129" s="223" t="s">
        <v>811</v>
      </c>
      <c r="C129" s="241">
        <v>0</v>
      </c>
      <c r="D129" s="242"/>
      <c r="E129" s="190">
        <v>0</v>
      </c>
      <c r="F129" s="245"/>
      <c r="G129" s="244"/>
    </row>
    <row r="130" s="198" customFormat="true" spans="1:7">
      <c r="A130" s="223">
        <v>2011305</v>
      </c>
      <c r="B130" s="223" t="s">
        <v>812</v>
      </c>
      <c r="C130" s="241">
        <v>0</v>
      </c>
      <c r="D130" s="242"/>
      <c r="E130" s="190">
        <v>0</v>
      </c>
      <c r="F130" s="245"/>
      <c r="G130" s="244"/>
    </row>
    <row r="131" s="198" customFormat="true" spans="1:7">
      <c r="A131" s="223">
        <v>2011306</v>
      </c>
      <c r="B131" s="223" t="s">
        <v>813</v>
      </c>
      <c r="C131" s="241">
        <v>0</v>
      </c>
      <c r="D131" s="242"/>
      <c r="E131" s="190">
        <v>0</v>
      </c>
      <c r="F131" s="245"/>
      <c r="G131" s="244"/>
    </row>
    <row r="132" s="198" customFormat="true" spans="1:7">
      <c r="A132" s="223">
        <v>2011307</v>
      </c>
      <c r="B132" s="223" t="s">
        <v>814</v>
      </c>
      <c r="C132" s="241">
        <v>0</v>
      </c>
      <c r="D132" s="242"/>
      <c r="E132" s="190">
        <v>0</v>
      </c>
      <c r="F132" s="245"/>
      <c r="G132" s="244"/>
    </row>
    <row r="133" s="198" customFormat="true" spans="1:7">
      <c r="A133" s="223">
        <v>2011308</v>
      </c>
      <c r="B133" s="223" t="s">
        <v>815</v>
      </c>
      <c r="C133" s="241">
        <v>1056</v>
      </c>
      <c r="D133" s="242">
        <v>1049</v>
      </c>
      <c r="E133" s="190">
        <v>1000</v>
      </c>
      <c r="F133" s="245">
        <f t="shared" ref="F133:F135" si="14">E133/D133</f>
        <v>0.953288846520496</v>
      </c>
      <c r="G133" s="244"/>
    </row>
    <row r="134" s="198" customFormat="true" spans="1:7">
      <c r="A134" s="223">
        <v>2011350</v>
      </c>
      <c r="B134" s="223" t="s">
        <v>745</v>
      </c>
      <c r="C134" s="241">
        <v>371.683875</v>
      </c>
      <c r="D134" s="242">
        <v>385</v>
      </c>
      <c r="E134" s="190">
        <v>352</v>
      </c>
      <c r="F134" s="245">
        <f t="shared" si="14"/>
        <v>0.914285714285714</v>
      </c>
      <c r="G134" s="244"/>
    </row>
    <row r="135" s="198" customFormat="true" spans="1:7">
      <c r="A135" s="223">
        <v>2011399</v>
      </c>
      <c r="B135" s="223" t="s">
        <v>816</v>
      </c>
      <c r="C135" s="241">
        <v>514.85</v>
      </c>
      <c r="D135" s="242">
        <v>850</v>
      </c>
      <c r="E135" s="190">
        <v>459</v>
      </c>
      <c r="F135" s="245">
        <f t="shared" si="14"/>
        <v>0.54</v>
      </c>
      <c r="G135" s="244"/>
    </row>
    <row r="136" s="198" customFormat="true" spans="1:7">
      <c r="A136" s="223">
        <v>20114</v>
      </c>
      <c r="B136" s="224" t="s">
        <v>817</v>
      </c>
      <c r="C136" s="241">
        <v>0</v>
      </c>
      <c r="D136" s="242"/>
      <c r="E136" s="190">
        <f>SUM(E137:E148)</f>
        <v>0</v>
      </c>
      <c r="F136" s="245"/>
      <c r="G136" s="244"/>
    </row>
    <row r="137" s="198" customFormat="true" spans="1:7">
      <c r="A137" s="223">
        <v>2011401</v>
      </c>
      <c r="B137" s="223" t="s">
        <v>736</v>
      </c>
      <c r="C137" s="241">
        <v>0</v>
      </c>
      <c r="D137" s="242"/>
      <c r="E137" s="190">
        <v>0</v>
      </c>
      <c r="F137" s="245"/>
      <c r="G137" s="244"/>
    </row>
    <row r="138" s="198" customFormat="true" spans="1:7">
      <c r="A138" s="223">
        <v>2011402</v>
      </c>
      <c r="B138" s="223" t="s">
        <v>737</v>
      </c>
      <c r="C138" s="241">
        <v>0</v>
      </c>
      <c r="D138" s="242"/>
      <c r="E138" s="190">
        <v>0</v>
      </c>
      <c r="F138" s="245"/>
      <c r="G138" s="244"/>
    </row>
    <row r="139" s="198" customFormat="true" spans="1:7">
      <c r="A139" s="223">
        <v>2011403</v>
      </c>
      <c r="B139" s="223" t="s">
        <v>738</v>
      </c>
      <c r="C139" s="241">
        <v>0</v>
      </c>
      <c r="D139" s="242"/>
      <c r="E139" s="190">
        <v>0</v>
      </c>
      <c r="F139" s="245"/>
      <c r="G139" s="244"/>
    </row>
    <row r="140" s="198" customFormat="true" spans="1:7">
      <c r="A140" s="223">
        <v>2011404</v>
      </c>
      <c r="B140" s="223" t="s">
        <v>818</v>
      </c>
      <c r="C140" s="241">
        <v>0</v>
      </c>
      <c r="D140" s="242"/>
      <c r="E140" s="190">
        <v>0</v>
      </c>
      <c r="F140" s="245"/>
      <c r="G140" s="244"/>
    </row>
    <row r="141" s="198" customFormat="true" spans="1:7">
      <c r="A141" s="223">
        <v>2011405</v>
      </c>
      <c r="B141" s="223" t="s">
        <v>819</v>
      </c>
      <c r="C141" s="241">
        <v>0</v>
      </c>
      <c r="D141" s="242"/>
      <c r="E141" s="190">
        <v>0</v>
      </c>
      <c r="F141" s="245"/>
      <c r="G141" s="244"/>
    </row>
    <row r="142" s="198" customFormat="true" spans="1:7">
      <c r="A142" s="223">
        <v>2011406</v>
      </c>
      <c r="B142" s="223" t="s">
        <v>820</v>
      </c>
      <c r="C142" s="241">
        <v>0</v>
      </c>
      <c r="D142" s="242"/>
      <c r="E142" s="190">
        <v>0</v>
      </c>
      <c r="F142" s="245"/>
      <c r="G142" s="244"/>
    </row>
    <row r="143" s="198" customFormat="true" spans="1:7">
      <c r="A143" s="223">
        <v>2011408</v>
      </c>
      <c r="B143" s="223" t="s">
        <v>821</v>
      </c>
      <c r="C143" s="241">
        <v>0</v>
      </c>
      <c r="D143" s="242"/>
      <c r="E143" s="190">
        <v>0</v>
      </c>
      <c r="F143" s="245"/>
      <c r="G143" s="244"/>
    </row>
    <row r="144" s="198" customFormat="true" spans="1:7">
      <c r="A144" s="223">
        <v>2011409</v>
      </c>
      <c r="B144" s="223" t="s">
        <v>822</v>
      </c>
      <c r="C144" s="241">
        <v>0</v>
      </c>
      <c r="D144" s="242"/>
      <c r="E144" s="190">
        <v>0</v>
      </c>
      <c r="F144" s="245"/>
      <c r="G144" s="244"/>
    </row>
    <row r="145" s="198" customFormat="true" spans="1:7">
      <c r="A145" s="223">
        <v>2011410</v>
      </c>
      <c r="B145" s="223" t="s">
        <v>823</v>
      </c>
      <c r="C145" s="241">
        <v>0</v>
      </c>
      <c r="D145" s="242"/>
      <c r="E145" s="190">
        <v>0</v>
      </c>
      <c r="F145" s="245"/>
      <c r="G145" s="244"/>
    </row>
    <row r="146" s="198" customFormat="true" spans="1:7">
      <c r="A146" s="223">
        <v>2011411</v>
      </c>
      <c r="B146" s="223" t="s">
        <v>824</v>
      </c>
      <c r="C146" s="241">
        <v>0</v>
      </c>
      <c r="D146" s="242"/>
      <c r="E146" s="190">
        <v>0</v>
      </c>
      <c r="F146" s="245"/>
      <c r="G146" s="244"/>
    </row>
    <row r="147" s="198" customFormat="true" spans="1:7">
      <c r="A147" s="223">
        <v>2011450</v>
      </c>
      <c r="B147" s="223" t="s">
        <v>745</v>
      </c>
      <c r="C147" s="241">
        <v>0</v>
      </c>
      <c r="D147" s="242"/>
      <c r="E147" s="190">
        <v>0</v>
      </c>
      <c r="F147" s="245"/>
      <c r="G147" s="244"/>
    </row>
    <row r="148" s="198" customFormat="true" spans="1:7">
      <c r="A148" s="223">
        <v>2011499</v>
      </c>
      <c r="B148" s="223" t="s">
        <v>825</v>
      </c>
      <c r="C148" s="241">
        <v>0</v>
      </c>
      <c r="D148" s="242"/>
      <c r="E148" s="190">
        <v>0</v>
      </c>
      <c r="F148" s="245"/>
      <c r="G148" s="244"/>
    </row>
    <row r="149" s="198" customFormat="true" spans="1:7">
      <c r="A149" s="223">
        <v>20123</v>
      </c>
      <c r="B149" s="224" t="s">
        <v>826</v>
      </c>
      <c r="C149" s="241">
        <v>0</v>
      </c>
      <c r="D149" s="242"/>
      <c r="E149" s="190">
        <f>SUM(E150:E155)</f>
        <v>0</v>
      </c>
      <c r="F149" s="245"/>
      <c r="G149" s="244"/>
    </row>
    <row r="150" s="198" customFormat="true" spans="1:7">
      <c r="A150" s="223">
        <v>2012301</v>
      </c>
      <c r="B150" s="223" t="s">
        <v>736</v>
      </c>
      <c r="C150" s="241">
        <v>0</v>
      </c>
      <c r="D150" s="242"/>
      <c r="E150" s="190">
        <v>0</v>
      </c>
      <c r="F150" s="245"/>
      <c r="G150" s="244"/>
    </row>
    <row r="151" s="198" customFormat="true" spans="1:7">
      <c r="A151" s="223">
        <v>2012302</v>
      </c>
      <c r="B151" s="223" t="s">
        <v>737</v>
      </c>
      <c r="C151" s="241">
        <v>0</v>
      </c>
      <c r="D151" s="242"/>
      <c r="E151" s="190">
        <v>0</v>
      </c>
      <c r="F151" s="245"/>
      <c r="G151" s="244"/>
    </row>
    <row r="152" s="198" customFormat="true" spans="1:7">
      <c r="A152" s="223">
        <v>2012303</v>
      </c>
      <c r="B152" s="223" t="s">
        <v>738</v>
      </c>
      <c r="C152" s="241">
        <v>0</v>
      </c>
      <c r="D152" s="242"/>
      <c r="E152" s="190">
        <v>0</v>
      </c>
      <c r="F152" s="245"/>
      <c r="G152" s="244"/>
    </row>
    <row r="153" s="198" customFormat="true" spans="1:7">
      <c r="A153" s="223">
        <v>2012304</v>
      </c>
      <c r="B153" s="223" t="s">
        <v>827</v>
      </c>
      <c r="C153" s="241">
        <v>0</v>
      </c>
      <c r="D153" s="242"/>
      <c r="E153" s="190">
        <v>0</v>
      </c>
      <c r="F153" s="245"/>
      <c r="G153" s="244"/>
    </row>
    <row r="154" s="198" customFormat="true" spans="1:7">
      <c r="A154" s="223">
        <v>2012350</v>
      </c>
      <c r="B154" s="223" t="s">
        <v>745</v>
      </c>
      <c r="C154" s="241">
        <v>0</v>
      </c>
      <c r="D154" s="242"/>
      <c r="E154" s="190">
        <v>0</v>
      </c>
      <c r="F154" s="245"/>
      <c r="G154" s="244"/>
    </row>
    <row r="155" s="198" customFormat="true" spans="1:7">
      <c r="A155" s="223">
        <v>2012399</v>
      </c>
      <c r="B155" s="223" t="s">
        <v>828</v>
      </c>
      <c r="C155" s="241">
        <v>0</v>
      </c>
      <c r="D155" s="242"/>
      <c r="E155" s="190">
        <v>0</v>
      </c>
      <c r="F155" s="245"/>
      <c r="G155" s="244"/>
    </row>
    <row r="156" s="198" customFormat="true" spans="1:7">
      <c r="A156" s="223">
        <v>20125</v>
      </c>
      <c r="B156" s="224" t="s">
        <v>829</v>
      </c>
      <c r="C156" s="241">
        <v>0</v>
      </c>
      <c r="D156" s="242"/>
      <c r="E156" s="190">
        <f>SUM(E157:E163)</f>
        <v>0</v>
      </c>
      <c r="F156" s="245"/>
      <c r="G156" s="244"/>
    </row>
    <row r="157" s="198" customFormat="true" spans="1:7">
      <c r="A157" s="223">
        <v>2012501</v>
      </c>
      <c r="B157" s="223" t="s">
        <v>736</v>
      </c>
      <c r="C157" s="241">
        <v>0</v>
      </c>
      <c r="D157" s="242"/>
      <c r="E157" s="190">
        <v>0</v>
      </c>
      <c r="F157" s="245"/>
      <c r="G157" s="244"/>
    </row>
    <row r="158" s="198" customFormat="true" spans="1:7">
      <c r="A158" s="223">
        <v>2012502</v>
      </c>
      <c r="B158" s="223" t="s">
        <v>737</v>
      </c>
      <c r="C158" s="241">
        <v>0</v>
      </c>
      <c r="D158" s="242"/>
      <c r="E158" s="190">
        <v>0</v>
      </c>
      <c r="F158" s="245"/>
      <c r="G158" s="244"/>
    </row>
    <row r="159" s="198" customFormat="true" spans="1:7">
      <c r="A159" s="223">
        <v>2012503</v>
      </c>
      <c r="B159" s="223" t="s">
        <v>738</v>
      </c>
      <c r="C159" s="241">
        <v>0</v>
      </c>
      <c r="D159" s="242"/>
      <c r="E159" s="190">
        <v>0</v>
      </c>
      <c r="F159" s="245"/>
      <c r="G159" s="244"/>
    </row>
    <row r="160" s="198" customFormat="true" spans="1:7">
      <c r="A160" s="223">
        <v>2012504</v>
      </c>
      <c r="B160" s="223" t="s">
        <v>830</v>
      </c>
      <c r="C160" s="241">
        <v>0</v>
      </c>
      <c r="D160" s="242"/>
      <c r="E160" s="190">
        <v>0</v>
      </c>
      <c r="F160" s="245"/>
      <c r="G160" s="244"/>
    </row>
    <row r="161" s="198" customFormat="true" spans="1:7">
      <c r="A161" s="223">
        <v>2012505</v>
      </c>
      <c r="B161" s="223" t="s">
        <v>831</v>
      </c>
      <c r="C161" s="241">
        <v>0</v>
      </c>
      <c r="D161" s="242"/>
      <c r="E161" s="190">
        <v>0</v>
      </c>
      <c r="F161" s="245"/>
      <c r="G161" s="244"/>
    </row>
    <row r="162" s="198" customFormat="true" spans="1:7">
      <c r="A162" s="223">
        <v>2012550</v>
      </c>
      <c r="B162" s="223" t="s">
        <v>745</v>
      </c>
      <c r="C162" s="241">
        <v>0</v>
      </c>
      <c r="D162" s="242"/>
      <c r="E162" s="190">
        <v>0</v>
      </c>
      <c r="F162" s="245"/>
      <c r="G162" s="244"/>
    </row>
    <row r="163" s="198" customFormat="true" spans="1:7">
      <c r="A163" s="223">
        <v>2012599</v>
      </c>
      <c r="B163" s="223" t="s">
        <v>832</v>
      </c>
      <c r="C163" s="241">
        <v>0</v>
      </c>
      <c r="D163" s="242"/>
      <c r="E163" s="190">
        <v>0</v>
      </c>
      <c r="F163" s="245"/>
      <c r="G163" s="244"/>
    </row>
    <row r="164" s="198" customFormat="true" spans="1:7">
      <c r="A164" s="223">
        <v>20126</v>
      </c>
      <c r="B164" s="224" t="s">
        <v>833</v>
      </c>
      <c r="C164" s="241">
        <v>529.896427</v>
      </c>
      <c r="D164" s="242">
        <f>SUM(D165:D169)</f>
        <v>553</v>
      </c>
      <c r="E164" s="190">
        <f>SUM(E165:E169)</f>
        <v>549</v>
      </c>
      <c r="F164" s="245">
        <f t="shared" ref="F164:F170" si="15">E164/D164</f>
        <v>0.992766726943942</v>
      </c>
      <c r="G164" s="244"/>
    </row>
    <row r="165" s="198" customFormat="true" spans="1:7">
      <c r="A165" s="223">
        <v>2012601</v>
      </c>
      <c r="B165" s="223" t="s">
        <v>736</v>
      </c>
      <c r="C165" s="241">
        <v>0</v>
      </c>
      <c r="D165" s="242"/>
      <c r="E165" s="190">
        <v>0</v>
      </c>
      <c r="F165" s="245"/>
      <c r="G165" s="244"/>
    </row>
    <row r="166" s="198" customFormat="true" spans="1:7">
      <c r="A166" s="223">
        <v>2012602</v>
      </c>
      <c r="B166" s="223" t="s">
        <v>737</v>
      </c>
      <c r="C166" s="241">
        <v>0</v>
      </c>
      <c r="D166" s="242"/>
      <c r="E166" s="190">
        <v>0</v>
      </c>
      <c r="F166" s="245"/>
      <c r="G166" s="244"/>
    </row>
    <row r="167" s="198" customFormat="true" spans="1:7">
      <c r="A167" s="223">
        <v>2012603</v>
      </c>
      <c r="B167" s="223" t="s">
        <v>738</v>
      </c>
      <c r="C167" s="241">
        <v>0</v>
      </c>
      <c r="D167" s="242"/>
      <c r="E167" s="190">
        <v>0</v>
      </c>
      <c r="F167" s="245"/>
      <c r="G167" s="244"/>
    </row>
    <row r="168" s="198" customFormat="true" spans="1:7">
      <c r="A168" s="223">
        <v>2012604</v>
      </c>
      <c r="B168" s="223" t="s">
        <v>834</v>
      </c>
      <c r="C168" s="241">
        <v>410.5</v>
      </c>
      <c r="D168" s="242">
        <v>400</v>
      </c>
      <c r="E168" s="190">
        <v>398</v>
      </c>
      <c r="F168" s="245">
        <f t="shared" si="15"/>
        <v>0.995</v>
      </c>
      <c r="G168" s="244"/>
    </row>
    <row r="169" s="198" customFormat="true" spans="1:7">
      <c r="A169" s="223">
        <v>2012699</v>
      </c>
      <c r="B169" s="223" t="s">
        <v>835</v>
      </c>
      <c r="C169" s="241">
        <v>119.396427</v>
      </c>
      <c r="D169" s="242">
        <v>153</v>
      </c>
      <c r="E169" s="190">
        <v>151</v>
      </c>
      <c r="F169" s="245">
        <f t="shared" si="15"/>
        <v>0.986928104575163</v>
      </c>
      <c r="G169" s="244"/>
    </row>
    <row r="170" s="198" customFormat="true" spans="1:7">
      <c r="A170" s="223">
        <v>20128</v>
      </c>
      <c r="B170" s="224" t="s">
        <v>836</v>
      </c>
      <c r="C170" s="241">
        <v>102</v>
      </c>
      <c r="D170" s="242">
        <f>SUM(D171:D176)</f>
        <v>102</v>
      </c>
      <c r="E170" s="190">
        <f>SUM(E171:E176)</f>
        <v>100</v>
      </c>
      <c r="F170" s="245">
        <f t="shared" si="15"/>
        <v>0.980392156862745</v>
      </c>
      <c r="G170" s="244"/>
    </row>
    <row r="171" s="198" customFormat="true" spans="1:7">
      <c r="A171" s="223">
        <v>2012801</v>
      </c>
      <c r="B171" s="223" t="s">
        <v>736</v>
      </c>
      <c r="C171" s="241">
        <v>0</v>
      </c>
      <c r="D171" s="242"/>
      <c r="E171" s="190">
        <v>0</v>
      </c>
      <c r="F171" s="245"/>
      <c r="G171" s="244"/>
    </row>
    <row r="172" s="198" customFormat="true" spans="1:7">
      <c r="A172" s="223">
        <v>2012802</v>
      </c>
      <c r="B172" s="223" t="s">
        <v>737</v>
      </c>
      <c r="C172" s="241">
        <v>0</v>
      </c>
      <c r="D172" s="242"/>
      <c r="E172" s="190">
        <v>0</v>
      </c>
      <c r="F172" s="245"/>
      <c r="G172" s="244"/>
    </row>
    <row r="173" s="198" customFormat="true" spans="1:7">
      <c r="A173" s="223">
        <v>2012803</v>
      </c>
      <c r="B173" s="223" t="s">
        <v>738</v>
      </c>
      <c r="C173" s="241">
        <v>0</v>
      </c>
      <c r="D173" s="242"/>
      <c r="E173" s="190">
        <v>0</v>
      </c>
      <c r="F173" s="245"/>
      <c r="G173" s="244"/>
    </row>
    <row r="174" s="198" customFormat="true" spans="1:7">
      <c r="A174" s="223">
        <v>2012804</v>
      </c>
      <c r="B174" s="223" t="s">
        <v>750</v>
      </c>
      <c r="C174" s="241">
        <v>0</v>
      </c>
      <c r="D174" s="242"/>
      <c r="E174" s="190">
        <v>0</v>
      </c>
      <c r="F174" s="245"/>
      <c r="G174" s="244"/>
    </row>
    <row r="175" s="198" customFormat="true" spans="1:7">
      <c r="A175" s="223">
        <v>2012850</v>
      </c>
      <c r="B175" s="223" t="s">
        <v>745</v>
      </c>
      <c r="C175" s="241">
        <v>0</v>
      </c>
      <c r="D175" s="242"/>
      <c r="E175" s="190">
        <v>0</v>
      </c>
      <c r="F175" s="245"/>
      <c r="G175" s="244"/>
    </row>
    <row r="176" s="198" customFormat="true" spans="1:7">
      <c r="A176" s="223">
        <v>2012899</v>
      </c>
      <c r="B176" s="223" t="s">
        <v>837</v>
      </c>
      <c r="C176" s="241">
        <v>102</v>
      </c>
      <c r="D176" s="242">
        <v>102</v>
      </c>
      <c r="E176" s="190">
        <v>100</v>
      </c>
      <c r="F176" s="245">
        <f t="shared" ref="F176:F179" si="16">E176/D176</f>
        <v>0.980392156862745</v>
      </c>
      <c r="G176" s="244"/>
    </row>
    <row r="177" s="198" customFormat="true" spans="1:7">
      <c r="A177" s="223">
        <v>20129</v>
      </c>
      <c r="B177" s="224" t="s">
        <v>838</v>
      </c>
      <c r="C177" s="241">
        <v>2312.44871</v>
      </c>
      <c r="D177" s="242">
        <f>SUM(D178:D183)</f>
        <v>2335</v>
      </c>
      <c r="E177" s="190">
        <f>SUM(E178:E183)</f>
        <v>2316</v>
      </c>
      <c r="F177" s="245">
        <f t="shared" si="16"/>
        <v>0.99186295503212</v>
      </c>
      <c r="G177" s="244"/>
    </row>
    <row r="178" s="198" customFormat="true" spans="1:7">
      <c r="A178" s="223">
        <v>2012901</v>
      </c>
      <c r="B178" s="223" t="s">
        <v>736</v>
      </c>
      <c r="C178" s="241">
        <v>641.78131</v>
      </c>
      <c r="D178" s="242">
        <v>671</v>
      </c>
      <c r="E178" s="190">
        <v>655</v>
      </c>
      <c r="F178" s="245">
        <f t="shared" si="16"/>
        <v>0.976154992548435</v>
      </c>
      <c r="G178" s="244"/>
    </row>
    <row r="179" s="198" customFormat="true" spans="1:7">
      <c r="A179" s="223">
        <v>2012902</v>
      </c>
      <c r="B179" s="223" t="s">
        <v>737</v>
      </c>
      <c r="C179" s="241">
        <v>164.916</v>
      </c>
      <c r="D179" s="242">
        <v>163</v>
      </c>
      <c r="E179" s="190">
        <v>163</v>
      </c>
      <c r="F179" s="245">
        <f t="shared" si="16"/>
        <v>1</v>
      </c>
      <c r="G179" s="244"/>
    </row>
    <row r="180" s="198" customFormat="true" spans="1:7">
      <c r="A180" s="223">
        <v>2012903</v>
      </c>
      <c r="B180" s="223" t="s">
        <v>738</v>
      </c>
      <c r="C180" s="241">
        <v>0</v>
      </c>
      <c r="D180" s="242"/>
      <c r="E180" s="190">
        <v>0</v>
      </c>
      <c r="F180" s="245"/>
      <c r="G180" s="244"/>
    </row>
    <row r="181" s="198" customFormat="true" spans="1:7">
      <c r="A181" s="223">
        <v>2012906</v>
      </c>
      <c r="B181" s="223" t="s">
        <v>839</v>
      </c>
      <c r="C181" s="241">
        <v>738.73</v>
      </c>
      <c r="D181" s="242">
        <v>738</v>
      </c>
      <c r="E181" s="190">
        <v>735</v>
      </c>
      <c r="F181" s="245">
        <f>E181/D181</f>
        <v>0.995934959349594</v>
      </c>
      <c r="G181" s="244"/>
    </row>
    <row r="182" s="198" customFormat="true" spans="1:7">
      <c r="A182" s="223">
        <v>2012950</v>
      </c>
      <c r="B182" s="223" t="s">
        <v>745</v>
      </c>
      <c r="C182" s="241">
        <v>0</v>
      </c>
      <c r="D182" s="242"/>
      <c r="E182" s="190">
        <v>0</v>
      </c>
      <c r="F182" s="245"/>
      <c r="G182" s="244"/>
    </row>
    <row r="183" s="198" customFormat="true" spans="1:7">
      <c r="A183" s="223">
        <v>2012999</v>
      </c>
      <c r="B183" s="223" t="s">
        <v>840</v>
      </c>
      <c r="C183" s="241">
        <v>767.0214</v>
      </c>
      <c r="D183" s="242">
        <v>763</v>
      </c>
      <c r="E183" s="190">
        <v>763</v>
      </c>
      <c r="F183" s="245">
        <f>E183/D183</f>
        <v>1</v>
      </c>
      <c r="G183" s="244"/>
    </row>
    <row r="184" s="198" customFormat="true" spans="1:7">
      <c r="A184" s="223">
        <v>20131</v>
      </c>
      <c r="B184" s="224" t="s">
        <v>841</v>
      </c>
      <c r="C184" s="241">
        <v>0</v>
      </c>
      <c r="D184" s="242"/>
      <c r="E184" s="190">
        <f>SUM(E185:E190)</f>
        <v>0</v>
      </c>
      <c r="F184" s="245"/>
      <c r="G184" s="244"/>
    </row>
    <row r="185" s="198" customFormat="true" spans="1:7">
      <c r="A185" s="223">
        <v>2013101</v>
      </c>
      <c r="B185" s="223" t="s">
        <v>736</v>
      </c>
      <c r="C185" s="241">
        <v>0</v>
      </c>
      <c r="D185" s="242"/>
      <c r="E185" s="190">
        <v>0</v>
      </c>
      <c r="F185" s="245"/>
      <c r="G185" s="244"/>
    </row>
    <row r="186" s="198" customFormat="true" spans="1:7">
      <c r="A186" s="223">
        <v>2013102</v>
      </c>
      <c r="B186" s="223" t="s">
        <v>737</v>
      </c>
      <c r="C186" s="241">
        <v>0</v>
      </c>
      <c r="D186" s="242"/>
      <c r="E186" s="190">
        <v>0</v>
      </c>
      <c r="F186" s="245"/>
      <c r="G186" s="244"/>
    </row>
    <row r="187" s="198" customFormat="true" spans="1:7">
      <c r="A187" s="223">
        <v>2013103</v>
      </c>
      <c r="B187" s="223" t="s">
        <v>738</v>
      </c>
      <c r="C187" s="241">
        <v>0</v>
      </c>
      <c r="D187" s="242"/>
      <c r="E187" s="190">
        <v>0</v>
      </c>
      <c r="F187" s="245"/>
      <c r="G187" s="244"/>
    </row>
    <row r="188" s="198" customFormat="true" spans="1:7">
      <c r="A188" s="223">
        <v>2013105</v>
      </c>
      <c r="B188" s="223" t="s">
        <v>842</v>
      </c>
      <c r="C188" s="241">
        <v>0</v>
      </c>
      <c r="D188" s="242"/>
      <c r="E188" s="190">
        <v>0</v>
      </c>
      <c r="F188" s="245"/>
      <c r="G188" s="244"/>
    </row>
    <row r="189" s="198" customFormat="true" spans="1:7">
      <c r="A189" s="223">
        <v>2013150</v>
      </c>
      <c r="B189" s="223" t="s">
        <v>745</v>
      </c>
      <c r="C189" s="241">
        <v>0</v>
      </c>
      <c r="D189" s="242"/>
      <c r="E189" s="190">
        <v>0</v>
      </c>
      <c r="F189" s="245"/>
      <c r="G189" s="244"/>
    </row>
    <row r="190" s="198" customFormat="true" spans="1:7">
      <c r="A190" s="223">
        <v>2013199</v>
      </c>
      <c r="B190" s="223" t="s">
        <v>843</v>
      </c>
      <c r="C190" s="241">
        <v>0</v>
      </c>
      <c r="D190" s="242"/>
      <c r="E190" s="190">
        <v>0</v>
      </c>
      <c r="F190" s="245"/>
      <c r="G190" s="244"/>
    </row>
    <row r="191" s="198" customFormat="true" spans="1:7">
      <c r="A191" s="223">
        <v>20132</v>
      </c>
      <c r="B191" s="224" t="s">
        <v>844</v>
      </c>
      <c r="C191" s="241">
        <v>6208.22787</v>
      </c>
      <c r="D191" s="242">
        <f>SUM(D192:D197)</f>
        <v>6335</v>
      </c>
      <c r="E191" s="190">
        <f>SUM(E192:E197)</f>
        <v>6291</v>
      </c>
      <c r="F191" s="245">
        <f t="shared" ref="F191:F193" si="17">E191/D191</f>
        <v>0.993054459352802</v>
      </c>
      <c r="G191" s="244"/>
    </row>
    <row r="192" s="198" customFormat="true" spans="1:7">
      <c r="A192" s="223">
        <v>2013201</v>
      </c>
      <c r="B192" s="223" t="s">
        <v>736</v>
      </c>
      <c r="C192" s="241">
        <v>1352.290528</v>
      </c>
      <c r="D192" s="242">
        <v>1454</v>
      </c>
      <c r="E192" s="190">
        <v>1454</v>
      </c>
      <c r="F192" s="245">
        <f t="shared" si="17"/>
        <v>1</v>
      </c>
      <c r="G192" s="244"/>
    </row>
    <row r="193" s="198" customFormat="true" spans="1:7">
      <c r="A193" s="223">
        <v>2013202</v>
      </c>
      <c r="B193" s="223" t="s">
        <v>737</v>
      </c>
      <c r="C193" s="241">
        <v>1671.65</v>
      </c>
      <c r="D193" s="242">
        <v>1674</v>
      </c>
      <c r="E193" s="190">
        <v>1653</v>
      </c>
      <c r="F193" s="245">
        <f t="shared" si="17"/>
        <v>0.987455197132617</v>
      </c>
      <c r="G193" s="244"/>
    </row>
    <row r="194" s="198" customFormat="true" spans="1:7">
      <c r="A194" s="223">
        <v>2013203</v>
      </c>
      <c r="B194" s="223" t="s">
        <v>738</v>
      </c>
      <c r="C194" s="241">
        <v>0</v>
      </c>
      <c r="D194" s="242"/>
      <c r="E194" s="190">
        <v>0</v>
      </c>
      <c r="F194" s="245"/>
      <c r="G194" s="244"/>
    </row>
    <row r="195" s="198" customFormat="true" spans="1:7">
      <c r="A195" s="223">
        <v>2013204</v>
      </c>
      <c r="B195" s="223" t="s">
        <v>845</v>
      </c>
      <c r="C195" s="241">
        <v>0</v>
      </c>
      <c r="D195" s="242">
        <v>7</v>
      </c>
      <c r="E195" s="190">
        <v>0</v>
      </c>
      <c r="F195" s="245">
        <f t="shared" ref="F195:F200" si="18">E195/D195</f>
        <v>0</v>
      </c>
      <c r="G195" s="244"/>
    </row>
    <row r="196" s="198" customFormat="true" spans="1:7">
      <c r="A196" s="223">
        <v>2013250</v>
      </c>
      <c r="B196" s="223" t="s">
        <v>745</v>
      </c>
      <c r="C196" s="241">
        <v>459.617342</v>
      </c>
      <c r="D196" s="242">
        <v>460</v>
      </c>
      <c r="E196" s="190">
        <v>458</v>
      </c>
      <c r="F196" s="245">
        <f t="shared" si="18"/>
        <v>0.995652173913044</v>
      </c>
      <c r="G196" s="244"/>
    </row>
    <row r="197" s="198" customFormat="true" spans="1:7">
      <c r="A197" s="223">
        <v>2013299</v>
      </c>
      <c r="B197" s="223" t="s">
        <v>846</v>
      </c>
      <c r="C197" s="241">
        <v>2724.67</v>
      </c>
      <c r="D197" s="242">
        <v>2740</v>
      </c>
      <c r="E197" s="190">
        <v>2726</v>
      </c>
      <c r="F197" s="245">
        <f t="shared" si="18"/>
        <v>0.994890510948905</v>
      </c>
      <c r="G197" s="244"/>
    </row>
    <row r="198" s="198" customFormat="true" spans="1:7">
      <c r="A198" s="223">
        <v>20133</v>
      </c>
      <c r="B198" s="224" t="s">
        <v>847</v>
      </c>
      <c r="C198" s="241">
        <v>3336.670889</v>
      </c>
      <c r="D198" s="242">
        <f>SUM(D199:D204)</f>
        <v>3340</v>
      </c>
      <c r="E198" s="190">
        <f>SUM(E199:E204)</f>
        <v>3314</v>
      </c>
      <c r="F198" s="245">
        <f t="shared" si="18"/>
        <v>0.992215568862275</v>
      </c>
      <c r="G198" s="244"/>
    </row>
    <row r="199" s="198" customFormat="true" spans="1:7">
      <c r="A199" s="223">
        <v>2013301</v>
      </c>
      <c r="B199" s="223" t="s">
        <v>736</v>
      </c>
      <c r="C199" s="241">
        <v>694.670889</v>
      </c>
      <c r="D199" s="242">
        <v>700</v>
      </c>
      <c r="E199" s="190">
        <v>688</v>
      </c>
      <c r="F199" s="245">
        <f t="shared" si="18"/>
        <v>0.982857142857143</v>
      </c>
      <c r="G199" s="244"/>
    </row>
    <row r="200" s="198" customFormat="true" spans="1:7">
      <c r="A200" s="223">
        <v>2013302</v>
      </c>
      <c r="B200" s="223" t="s">
        <v>737</v>
      </c>
      <c r="C200" s="241">
        <v>165</v>
      </c>
      <c r="D200" s="242">
        <v>165</v>
      </c>
      <c r="E200" s="190">
        <v>152</v>
      </c>
      <c r="F200" s="245">
        <f t="shared" si="18"/>
        <v>0.921212121212121</v>
      </c>
      <c r="G200" s="244"/>
    </row>
    <row r="201" s="198" customFormat="true" spans="1:7">
      <c r="A201" s="223">
        <v>2013303</v>
      </c>
      <c r="B201" s="223" t="s">
        <v>738</v>
      </c>
      <c r="C201" s="241">
        <v>0</v>
      </c>
      <c r="D201" s="242"/>
      <c r="E201" s="190">
        <v>0</v>
      </c>
      <c r="F201" s="245"/>
      <c r="G201" s="244"/>
    </row>
    <row r="202" s="198" customFormat="true" spans="1:7">
      <c r="A202" s="223">
        <v>2013304</v>
      </c>
      <c r="B202" s="223" t="s">
        <v>848</v>
      </c>
      <c r="C202" s="241">
        <v>0</v>
      </c>
      <c r="D202" s="242"/>
      <c r="E202" s="190">
        <v>0</v>
      </c>
      <c r="F202" s="245"/>
      <c r="G202" s="244"/>
    </row>
    <row r="203" s="198" customFormat="true" spans="1:7">
      <c r="A203" s="223">
        <v>2013350</v>
      </c>
      <c r="B203" s="223" t="s">
        <v>745</v>
      </c>
      <c r="C203" s="241">
        <v>0</v>
      </c>
      <c r="D203" s="242"/>
      <c r="E203" s="190">
        <v>0</v>
      </c>
      <c r="F203" s="245"/>
      <c r="G203" s="244"/>
    </row>
    <row r="204" s="198" customFormat="true" spans="1:7">
      <c r="A204" s="223">
        <v>2013399</v>
      </c>
      <c r="B204" s="223" t="s">
        <v>849</v>
      </c>
      <c r="C204" s="241">
        <v>2477</v>
      </c>
      <c r="D204" s="242">
        <v>2475</v>
      </c>
      <c r="E204" s="190">
        <v>2474</v>
      </c>
      <c r="F204" s="245">
        <f t="shared" ref="F204:F207" si="19">E204/D204</f>
        <v>0.99959595959596</v>
      </c>
      <c r="G204" s="244"/>
    </row>
    <row r="205" s="198" customFormat="true" spans="1:7">
      <c r="A205" s="223">
        <v>20134</v>
      </c>
      <c r="B205" s="224" t="s">
        <v>850</v>
      </c>
      <c r="C205" s="241">
        <v>1270.902786</v>
      </c>
      <c r="D205" s="242">
        <f>SUM(D206:D212)</f>
        <v>1282</v>
      </c>
      <c r="E205" s="190">
        <f>SUM(E206:E212)</f>
        <v>1268</v>
      </c>
      <c r="F205" s="245">
        <f t="shared" si="19"/>
        <v>0.989079563182527</v>
      </c>
      <c r="G205" s="244"/>
    </row>
    <row r="206" s="198" customFormat="true" spans="1:7">
      <c r="A206" s="223">
        <v>2013401</v>
      </c>
      <c r="B206" s="223" t="s">
        <v>736</v>
      </c>
      <c r="C206" s="241">
        <v>582.122786</v>
      </c>
      <c r="D206" s="242">
        <v>590</v>
      </c>
      <c r="E206" s="190">
        <v>588</v>
      </c>
      <c r="F206" s="245">
        <f t="shared" si="19"/>
        <v>0.996610169491525</v>
      </c>
      <c r="G206" s="244"/>
    </row>
    <row r="207" s="198" customFormat="true" spans="1:7">
      <c r="A207" s="223">
        <v>2013402</v>
      </c>
      <c r="B207" s="223" t="s">
        <v>737</v>
      </c>
      <c r="C207" s="241">
        <v>170.78</v>
      </c>
      <c r="D207" s="242">
        <v>171</v>
      </c>
      <c r="E207" s="190">
        <v>160</v>
      </c>
      <c r="F207" s="245">
        <f t="shared" si="19"/>
        <v>0.935672514619883</v>
      </c>
      <c r="G207" s="244"/>
    </row>
    <row r="208" s="198" customFormat="true" spans="1:7">
      <c r="A208" s="223">
        <v>2013403</v>
      </c>
      <c r="B208" s="223" t="s">
        <v>738</v>
      </c>
      <c r="C208" s="241">
        <v>0</v>
      </c>
      <c r="D208" s="242"/>
      <c r="E208" s="190">
        <v>0</v>
      </c>
      <c r="F208" s="245"/>
      <c r="G208" s="244"/>
    </row>
    <row r="209" s="198" customFormat="true" spans="1:7">
      <c r="A209" s="223">
        <v>2013404</v>
      </c>
      <c r="B209" s="223" t="s">
        <v>851</v>
      </c>
      <c r="C209" s="241">
        <v>0</v>
      </c>
      <c r="D209" s="242"/>
      <c r="E209" s="190">
        <v>0</v>
      </c>
      <c r="F209" s="245"/>
      <c r="G209" s="244"/>
    </row>
    <row r="210" s="198" customFormat="true" spans="1:7">
      <c r="A210" s="223">
        <v>2013405</v>
      </c>
      <c r="B210" s="223" t="s">
        <v>852</v>
      </c>
      <c r="C210" s="241">
        <v>0</v>
      </c>
      <c r="D210" s="242">
        <v>3</v>
      </c>
      <c r="E210" s="190">
        <v>3</v>
      </c>
      <c r="F210" s="245">
        <f>E210/D210</f>
        <v>1</v>
      </c>
      <c r="G210" s="244"/>
    </row>
    <row r="211" s="198" customFormat="true" spans="1:7">
      <c r="A211" s="223">
        <v>2013450</v>
      </c>
      <c r="B211" s="223" t="s">
        <v>745</v>
      </c>
      <c r="C211" s="241">
        <v>0</v>
      </c>
      <c r="D211" s="242"/>
      <c r="E211" s="190">
        <v>0</v>
      </c>
      <c r="F211" s="245"/>
      <c r="G211" s="244"/>
    </row>
    <row r="212" s="198" customFormat="true" spans="1:7">
      <c r="A212" s="223">
        <v>2013499</v>
      </c>
      <c r="B212" s="223" t="s">
        <v>853</v>
      </c>
      <c r="C212" s="241">
        <v>518</v>
      </c>
      <c r="D212" s="242">
        <v>518</v>
      </c>
      <c r="E212" s="190">
        <v>517</v>
      </c>
      <c r="F212" s="245">
        <f>E212/D212</f>
        <v>0.998069498069498</v>
      </c>
      <c r="G212" s="244"/>
    </row>
    <row r="213" s="198" customFormat="true" spans="1:7">
      <c r="A213" s="223">
        <v>20135</v>
      </c>
      <c r="B213" s="224" t="s">
        <v>854</v>
      </c>
      <c r="C213" s="241">
        <v>0</v>
      </c>
      <c r="D213" s="242"/>
      <c r="E213" s="190">
        <f>SUM(E214:E218)</f>
        <v>0</v>
      </c>
      <c r="F213" s="245"/>
      <c r="G213" s="244"/>
    </row>
    <row r="214" s="198" customFormat="true" spans="1:7">
      <c r="A214" s="223">
        <v>2013501</v>
      </c>
      <c r="B214" s="223" t="s">
        <v>736</v>
      </c>
      <c r="C214" s="241">
        <v>0</v>
      </c>
      <c r="D214" s="242"/>
      <c r="E214" s="190">
        <v>0</v>
      </c>
      <c r="F214" s="245"/>
      <c r="G214" s="244"/>
    </row>
    <row r="215" s="198" customFormat="true" spans="1:7">
      <c r="A215" s="223">
        <v>2013502</v>
      </c>
      <c r="B215" s="223" t="s">
        <v>737</v>
      </c>
      <c r="C215" s="241">
        <v>0</v>
      </c>
      <c r="D215" s="242"/>
      <c r="E215" s="190">
        <v>0</v>
      </c>
      <c r="F215" s="245"/>
      <c r="G215" s="244"/>
    </row>
    <row r="216" s="198" customFormat="true" spans="1:7">
      <c r="A216" s="223">
        <v>2013503</v>
      </c>
      <c r="B216" s="223" t="s">
        <v>738</v>
      </c>
      <c r="C216" s="241">
        <v>0</v>
      </c>
      <c r="D216" s="242"/>
      <c r="E216" s="190">
        <v>0</v>
      </c>
      <c r="F216" s="245"/>
      <c r="G216" s="244"/>
    </row>
    <row r="217" s="198" customFormat="true" spans="1:7">
      <c r="A217" s="223">
        <v>2013550</v>
      </c>
      <c r="B217" s="223" t="s">
        <v>745</v>
      </c>
      <c r="C217" s="241">
        <v>0</v>
      </c>
      <c r="D217" s="242"/>
      <c r="E217" s="190">
        <v>0</v>
      </c>
      <c r="F217" s="245"/>
      <c r="G217" s="244"/>
    </row>
    <row r="218" s="198" customFormat="true" spans="1:7">
      <c r="A218" s="223">
        <v>2013599</v>
      </c>
      <c r="B218" s="223" t="s">
        <v>855</v>
      </c>
      <c r="C218" s="241">
        <v>0</v>
      </c>
      <c r="D218" s="242"/>
      <c r="E218" s="190">
        <v>0</v>
      </c>
      <c r="F218" s="245"/>
      <c r="G218" s="244"/>
    </row>
    <row r="219" s="198" customFormat="true" spans="1:7">
      <c r="A219" s="223">
        <v>20136</v>
      </c>
      <c r="B219" s="224" t="s">
        <v>856</v>
      </c>
      <c r="C219" s="241">
        <v>312.24</v>
      </c>
      <c r="D219" s="242">
        <f>SUM(D220:D224)</f>
        <v>293</v>
      </c>
      <c r="E219" s="190">
        <f>SUM(E220:E224)</f>
        <v>293</v>
      </c>
      <c r="F219" s="245">
        <f>E219/D219</f>
        <v>1</v>
      </c>
      <c r="G219" s="244"/>
    </row>
    <row r="220" s="198" customFormat="true" spans="1:7">
      <c r="A220" s="223">
        <v>2013601</v>
      </c>
      <c r="B220" s="223" t="s">
        <v>736</v>
      </c>
      <c r="C220" s="241">
        <v>0</v>
      </c>
      <c r="D220" s="242"/>
      <c r="E220" s="190">
        <v>0</v>
      </c>
      <c r="F220" s="245"/>
      <c r="G220" s="244"/>
    </row>
    <row r="221" s="198" customFormat="true" spans="1:7">
      <c r="A221" s="223">
        <v>2013602</v>
      </c>
      <c r="B221" s="223" t="s">
        <v>737</v>
      </c>
      <c r="C221" s="241">
        <v>0</v>
      </c>
      <c r="D221" s="242"/>
      <c r="E221" s="190">
        <v>0</v>
      </c>
      <c r="F221" s="245"/>
      <c r="G221" s="244"/>
    </row>
    <row r="222" s="198" customFormat="true" spans="1:7">
      <c r="A222" s="223">
        <v>2013603</v>
      </c>
      <c r="B222" s="223" t="s">
        <v>738</v>
      </c>
      <c r="C222" s="241">
        <v>0</v>
      </c>
      <c r="D222" s="242"/>
      <c r="E222" s="190">
        <v>0</v>
      </c>
      <c r="F222" s="245"/>
      <c r="G222" s="244"/>
    </row>
    <row r="223" s="198" customFormat="true" spans="1:7">
      <c r="A223" s="223">
        <v>2013650</v>
      </c>
      <c r="B223" s="223" t="s">
        <v>745</v>
      </c>
      <c r="C223" s="241">
        <v>0</v>
      </c>
      <c r="D223" s="242"/>
      <c r="E223" s="190">
        <v>0</v>
      </c>
      <c r="F223" s="245"/>
      <c r="G223" s="244"/>
    </row>
    <row r="224" s="198" customFormat="true" spans="1:7">
      <c r="A224" s="223">
        <v>2013699</v>
      </c>
      <c r="B224" s="223" t="s">
        <v>857</v>
      </c>
      <c r="C224" s="241">
        <v>312.24</v>
      </c>
      <c r="D224" s="242">
        <v>293</v>
      </c>
      <c r="E224" s="190">
        <v>293</v>
      </c>
      <c r="F224" s="245">
        <f>E224/D224</f>
        <v>1</v>
      </c>
      <c r="G224" s="244"/>
    </row>
    <row r="225" s="198" customFormat="true" spans="1:7">
      <c r="A225" s="223">
        <v>20137</v>
      </c>
      <c r="B225" s="224" t="s">
        <v>858</v>
      </c>
      <c r="C225" s="241">
        <v>879.916771</v>
      </c>
      <c r="D225" s="242">
        <f>SUM(D226:D231)</f>
        <v>893</v>
      </c>
      <c r="E225" s="190">
        <f>SUM(E226:E231)</f>
        <v>883</v>
      </c>
      <c r="F225" s="245">
        <f>E225/D225</f>
        <v>0.988801791713326</v>
      </c>
      <c r="G225" s="244"/>
    </row>
    <row r="226" s="198" customFormat="true" spans="1:7">
      <c r="A226" s="223">
        <v>2013701</v>
      </c>
      <c r="B226" s="223" t="s">
        <v>736</v>
      </c>
      <c r="C226" s="241">
        <v>0</v>
      </c>
      <c r="D226" s="242"/>
      <c r="E226" s="190">
        <v>0</v>
      </c>
      <c r="F226" s="245"/>
      <c r="G226" s="244"/>
    </row>
    <row r="227" s="198" customFormat="true" spans="1:7">
      <c r="A227" s="223">
        <v>2013702</v>
      </c>
      <c r="B227" s="223" t="s">
        <v>737</v>
      </c>
      <c r="C227" s="241">
        <v>0</v>
      </c>
      <c r="D227" s="242"/>
      <c r="E227" s="190">
        <v>0</v>
      </c>
      <c r="F227" s="245"/>
      <c r="G227" s="244"/>
    </row>
    <row r="228" s="198" customFormat="true" spans="1:7">
      <c r="A228" s="223">
        <v>2013703</v>
      </c>
      <c r="B228" s="223" t="s">
        <v>738</v>
      </c>
      <c r="C228" s="241">
        <v>0</v>
      </c>
      <c r="D228" s="242"/>
      <c r="E228" s="190">
        <v>0</v>
      </c>
      <c r="F228" s="245"/>
      <c r="G228" s="244"/>
    </row>
    <row r="229" s="198" customFormat="true" spans="1:7">
      <c r="A229" s="223">
        <v>2013704</v>
      </c>
      <c r="B229" s="223" t="s">
        <v>859</v>
      </c>
      <c r="C229" s="241">
        <v>0</v>
      </c>
      <c r="D229" s="242"/>
      <c r="E229" s="190">
        <v>0</v>
      </c>
      <c r="F229" s="245"/>
      <c r="G229" s="244"/>
    </row>
    <row r="230" s="198" customFormat="true" spans="1:7">
      <c r="A230" s="223">
        <v>2013750</v>
      </c>
      <c r="B230" s="223" t="s">
        <v>745</v>
      </c>
      <c r="C230" s="241">
        <v>127.916771</v>
      </c>
      <c r="D230" s="242">
        <v>141</v>
      </c>
      <c r="E230" s="190">
        <v>132</v>
      </c>
      <c r="F230" s="245">
        <f t="shared" ref="F230:F232" si="20">E230/D230</f>
        <v>0.936170212765957</v>
      </c>
      <c r="G230" s="244"/>
    </row>
    <row r="231" s="198" customFormat="true" spans="1:7">
      <c r="A231" s="223">
        <v>2013799</v>
      </c>
      <c r="B231" s="223" t="s">
        <v>860</v>
      </c>
      <c r="C231" s="241">
        <v>752</v>
      </c>
      <c r="D231" s="242">
        <v>752</v>
      </c>
      <c r="E231" s="190">
        <v>751</v>
      </c>
      <c r="F231" s="245">
        <f t="shared" si="20"/>
        <v>0.998670212765957</v>
      </c>
      <c r="G231" s="244"/>
    </row>
    <row r="232" s="198" customFormat="true" spans="1:7">
      <c r="A232" s="223">
        <v>20138</v>
      </c>
      <c r="B232" s="224" t="s">
        <v>861</v>
      </c>
      <c r="C232" s="241">
        <v>364.706469</v>
      </c>
      <c r="D232" s="242">
        <f>SUM(D233:D246)</f>
        <v>2460</v>
      </c>
      <c r="E232" s="190">
        <f>SUM(E233:E246)</f>
        <v>2442</v>
      </c>
      <c r="F232" s="245">
        <f t="shared" si="20"/>
        <v>0.992682926829268</v>
      </c>
      <c r="G232" s="244"/>
    </row>
    <row r="233" s="198" customFormat="true" spans="1:7">
      <c r="A233" s="223">
        <v>2013801</v>
      </c>
      <c r="B233" s="223" t="s">
        <v>736</v>
      </c>
      <c r="C233" s="241">
        <v>0</v>
      </c>
      <c r="D233" s="242"/>
      <c r="E233" s="190">
        <v>0</v>
      </c>
      <c r="F233" s="245"/>
      <c r="G233" s="244"/>
    </row>
    <row r="234" s="198" customFormat="true" spans="1:7">
      <c r="A234" s="223">
        <v>2013802</v>
      </c>
      <c r="B234" s="223" t="s">
        <v>737</v>
      </c>
      <c r="C234" s="241">
        <v>16.1</v>
      </c>
      <c r="D234" s="242">
        <v>15</v>
      </c>
      <c r="E234" s="190">
        <v>15</v>
      </c>
      <c r="F234" s="245">
        <f>E234/D234</f>
        <v>1</v>
      </c>
      <c r="G234" s="244"/>
    </row>
    <row r="235" s="198" customFormat="true" spans="1:7">
      <c r="A235" s="223">
        <v>2013803</v>
      </c>
      <c r="B235" s="223" t="s">
        <v>738</v>
      </c>
      <c r="C235" s="241">
        <v>0</v>
      </c>
      <c r="D235" s="242"/>
      <c r="E235" s="190">
        <v>0</v>
      </c>
      <c r="F235" s="245"/>
      <c r="G235" s="244"/>
    </row>
    <row r="236" s="198" customFormat="true" spans="1:7">
      <c r="A236" s="223">
        <v>2013804</v>
      </c>
      <c r="B236" s="223" t="s">
        <v>862</v>
      </c>
      <c r="C236" s="241">
        <v>0</v>
      </c>
      <c r="D236" s="242"/>
      <c r="E236" s="190">
        <v>0</v>
      </c>
      <c r="F236" s="245"/>
      <c r="G236" s="244"/>
    </row>
    <row r="237" s="198" customFormat="true" spans="1:7">
      <c r="A237" s="223">
        <v>2013805</v>
      </c>
      <c r="B237" s="223" t="s">
        <v>863</v>
      </c>
      <c r="C237" s="241">
        <v>65.24</v>
      </c>
      <c r="D237" s="242">
        <v>64</v>
      </c>
      <c r="E237" s="190">
        <v>64</v>
      </c>
      <c r="F237" s="245">
        <f>E237/D237</f>
        <v>1</v>
      </c>
      <c r="G237" s="244"/>
    </row>
    <row r="238" s="198" customFormat="true" spans="1:7">
      <c r="A238" s="223">
        <v>2013808</v>
      </c>
      <c r="B238" s="223" t="s">
        <v>777</v>
      </c>
      <c r="C238" s="241">
        <v>0</v>
      </c>
      <c r="D238" s="242"/>
      <c r="E238" s="190">
        <v>0</v>
      </c>
      <c r="F238" s="245"/>
      <c r="G238" s="244"/>
    </row>
    <row r="239" s="198" customFormat="true" spans="1:7">
      <c r="A239" s="223">
        <v>2013810</v>
      </c>
      <c r="B239" s="223" t="s">
        <v>864</v>
      </c>
      <c r="C239" s="241">
        <v>0</v>
      </c>
      <c r="D239" s="242"/>
      <c r="E239" s="190">
        <v>0</v>
      </c>
      <c r="F239" s="245"/>
      <c r="G239" s="244"/>
    </row>
    <row r="240" s="198" customFormat="true" spans="1:7">
      <c r="A240" s="223">
        <v>2013812</v>
      </c>
      <c r="B240" s="223" t="s">
        <v>865</v>
      </c>
      <c r="C240" s="241">
        <v>0</v>
      </c>
      <c r="D240" s="242"/>
      <c r="E240" s="190">
        <v>0</v>
      </c>
      <c r="F240" s="245"/>
      <c r="G240" s="244"/>
    </row>
    <row r="241" s="198" customFormat="true" spans="1:7">
      <c r="A241" s="223">
        <v>2013813</v>
      </c>
      <c r="B241" s="223" t="s">
        <v>866</v>
      </c>
      <c r="C241" s="241">
        <v>0</v>
      </c>
      <c r="D241" s="242"/>
      <c r="E241" s="190">
        <v>0</v>
      </c>
      <c r="F241" s="245"/>
      <c r="G241" s="244"/>
    </row>
    <row r="242" s="198" customFormat="true" spans="1:7">
      <c r="A242" s="223">
        <v>2013814</v>
      </c>
      <c r="B242" s="223" t="s">
        <v>867</v>
      </c>
      <c r="C242" s="241">
        <v>0</v>
      </c>
      <c r="D242" s="242"/>
      <c r="E242" s="190">
        <v>0</v>
      </c>
      <c r="F242" s="245"/>
      <c r="G242" s="244"/>
    </row>
    <row r="243" s="198" customFormat="true" spans="1:7">
      <c r="A243" s="223">
        <v>2013815</v>
      </c>
      <c r="B243" s="223" t="s">
        <v>868</v>
      </c>
      <c r="C243" s="241">
        <v>18.15</v>
      </c>
      <c r="D243" s="242">
        <v>18</v>
      </c>
      <c r="E243" s="190">
        <v>18</v>
      </c>
      <c r="F243" s="245">
        <f t="shared" ref="F243:F247" si="21">E243/D243</f>
        <v>1</v>
      </c>
      <c r="G243" s="244"/>
    </row>
    <row r="244" s="198" customFormat="true" spans="1:7">
      <c r="A244" s="223">
        <v>2013816</v>
      </c>
      <c r="B244" s="223" t="s">
        <v>869</v>
      </c>
      <c r="C244" s="241">
        <v>100</v>
      </c>
      <c r="D244" s="242">
        <v>1204</v>
      </c>
      <c r="E244" s="190">
        <v>1203</v>
      </c>
      <c r="F244" s="245">
        <f t="shared" si="21"/>
        <v>0.999169435215947</v>
      </c>
      <c r="G244" s="244"/>
    </row>
    <row r="245" s="198" customFormat="true" spans="1:7">
      <c r="A245" s="223">
        <v>2013850</v>
      </c>
      <c r="B245" s="223" t="s">
        <v>745</v>
      </c>
      <c r="C245" s="241">
        <v>165.216469</v>
      </c>
      <c r="D245" s="242">
        <v>159</v>
      </c>
      <c r="E245" s="190">
        <v>155</v>
      </c>
      <c r="F245" s="245">
        <f t="shared" si="21"/>
        <v>0.974842767295597</v>
      </c>
      <c r="G245" s="244"/>
    </row>
    <row r="246" s="198" customFormat="true" spans="1:7">
      <c r="A246" s="223">
        <v>2013899</v>
      </c>
      <c r="B246" s="223" t="s">
        <v>870</v>
      </c>
      <c r="C246" s="241">
        <v>0</v>
      </c>
      <c r="D246" s="242">
        <v>1000</v>
      </c>
      <c r="E246" s="190">
        <v>987</v>
      </c>
      <c r="F246" s="245">
        <f t="shared" si="21"/>
        <v>0.987</v>
      </c>
      <c r="G246" s="244"/>
    </row>
    <row r="247" s="198" customFormat="true" spans="1:7">
      <c r="A247" s="223">
        <v>20199</v>
      </c>
      <c r="B247" s="224" t="s">
        <v>871</v>
      </c>
      <c r="C247" s="241">
        <v>45841.62429</v>
      </c>
      <c r="D247" s="242">
        <f>SUM(D249)</f>
        <v>41400</v>
      </c>
      <c r="E247" s="190">
        <f>SUM(E248:E249)</f>
        <v>41187</v>
      </c>
      <c r="F247" s="245">
        <f t="shared" si="21"/>
        <v>0.994855072463768</v>
      </c>
      <c r="G247" s="244"/>
    </row>
    <row r="248" s="198" customFormat="true" spans="1:7">
      <c r="A248" s="223">
        <v>2019901</v>
      </c>
      <c r="B248" s="223" t="s">
        <v>872</v>
      </c>
      <c r="C248" s="241">
        <v>0</v>
      </c>
      <c r="D248" s="242"/>
      <c r="E248" s="190">
        <v>0</v>
      </c>
      <c r="F248" s="245"/>
      <c r="G248" s="244"/>
    </row>
    <row r="249" s="198" customFormat="true" spans="1:7">
      <c r="A249" s="223">
        <v>2019999</v>
      </c>
      <c r="B249" s="223" t="s">
        <v>873</v>
      </c>
      <c r="C249" s="241">
        <v>45841.62429</v>
      </c>
      <c r="D249" s="242">
        <v>41400</v>
      </c>
      <c r="E249" s="190">
        <v>41187</v>
      </c>
      <c r="F249" s="245">
        <f>E249/D249</f>
        <v>0.994855072463768</v>
      </c>
      <c r="G249" s="244"/>
    </row>
    <row r="250" s="198" customFormat="true" spans="1:7">
      <c r="A250" s="223">
        <v>202</v>
      </c>
      <c r="B250" s="224" t="s">
        <v>874</v>
      </c>
      <c r="C250" s="239"/>
      <c r="D250" s="242"/>
      <c r="E250" s="190">
        <f>SUM(E251,E258,E261,E264,E270,E275,E277,E282,E288)</f>
        <v>0</v>
      </c>
      <c r="F250" s="245"/>
      <c r="G250" s="244"/>
    </row>
    <row r="251" s="198" customFormat="true" spans="1:7">
      <c r="A251" s="223">
        <v>20201</v>
      </c>
      <c r="B251" s="224" t="s">
        <v>875</v>
      </c>
      <c r="C251" s="239"/>
      <c r="D251" s="242"/>
      <c r="E251" s="190">
        <f>SUM(E252:E257)</f>
        <v>0</v>
      </c>
      <c r="F251" s="245"/>
      <c r="G251" s="244"/>
    </row>
    <row r="252" s="198" customFormat="true" spans="1:7">
      <c r="A252" s="223">
        <v>2020101</v>
      </c>
      <c r="B252" s="223" t="s">
        <v>736</v>
      </c>
      <c r="C252" s="246"/>
      <c r="D252" s="242"/>
      <c r="E252" s="190">
        <v>0</v>
      </c>
      <c r="F252" s="245"/>
      <c r="G252" s="244"/>
    </row>
    <row r="253" s="198" customFormat="true" spans="1:7">
      <c r="A253" s="223">
        <v>2020102</v>
      </c>
      <c r="B253" s="223" t="s">
        <v>737</v>
      </c>
      <c r="C253" s="246"/>
      <c r="D253" s="242"/>
      <c r="E253" s="190">
        <v>0</v>
      </c>
      <c r="F253" s="245"/>
      <c r="G253" s="244"/>
    </row>
    <row r="254" s="198" customFormat="true" spans="1:7">
      <c r="A254" s="223">
        <v>2020103</v>
      </c>
      <c r="B254" s="223" t="s">
        <v>738</v>
      </c>
      <c r="C254" s="246"/>
      <c r="D254" s="242"/>
      <c r="E254" s="190">
        <v>0</v>
      </c>
      <c r="F254" s="245"/>
      <c r="G254" s="244"/>
    </row>
    <row r="255" s="198" customFormat="true" spans="1:7">
      <c r="A255" s="223">
        <v>2020104</v>
      </c>
      <c r="B255" s="223" t="s">
        <v>842</v>
      </c>
      <c r="C255" s="246"/>
      <c r="D255" s="242"/>
      <c r="E255" s="190">
        <v>0</v>
      </c>
      <c r="F255" s="245"/>
      <c r="G255" s="244"/>
    </row>
    <row r="256" s="198" customFormat="true" spans="1:7">
      <c r="A256" s="223">
        <v>2020150</v>
      </c>
      <c r="B256" s="223" t="s">
        <v>745</v>
      </c>
      <c r="C256" s="246"/>
      <c r="D256" s="242"/>
      <c r="E256" s="190">
        <v>0</v>
      </c>
      <c r="F256" s="245"/>
      <c r="G256" s="244"/>
    </row>
    <row r="257" s="198" customFormat="true" spans="1:7">
      <c r="A257" s="223">
        <v>2020199</v>
      </c>
      <c r="B257" s="223" t="s">
        <v>876</v>
      </c>
      <c r="C257" s="246"/>
      <c r="D257" s="242"/>
      <c r="E257" s="190">
        <v>0</v>
      </c>
      <c r="F257" s="245"/>
      <c r="G257" s="244"/>
    </row>
    <row r="258" s="198" customFormat="true" spans="1:7">
      <c r="A258" s="223">
        <v>20202</v>
      </c>
      <c r="B258" s="224" t="s">
        <v>877</v>
      </c>
      <c r="C258" s="239"/>
      <c r="D258" s="242"/>
      <c r="E258" s="190">
        <f>SUM(E259:E260)</f>
        <v>0</v>
      </c>
      <c r="F258" s="245"/>
      <c r="G258" s="244"/>
    </row>
    <row r="259" s="198" customFormat="true" spans="1:7">
      <c r="A259" s="223">
        <v>2020201</v>
      </c>
      <c r="B259" s="223" t="s">
        <v>878</v>
      </c>
      <c r="C259" s="246"/>
      <c r="D259" s="242"/>
      <c r="E259" s="190">
        <v>0</v>
      </c>
      <c r="F259" s="245"/>
      <c r="G259" s="244"/>
    </row>
    <row r="260" s="198" customFormat="true" spans="1:7">
      <c r="A260" s="223">
        <v>2020202</v>
      </c>
      <c r="B260" s="223" t="s">
        <v>879</v>
      </c>
      <c r="C260" s="246"/>
      <c r="D260" s="242"/>
      <c r="E260" s="190">
        <v>0</v>
      </c>
      <c r="F260" s="245"/>
      <c r="G260" s="244"/>
    </row>
    <row r="261" s="198" customFormat="true" spans="1:7">
      <c r="A261" s="223">
        <v>20203</v>
      </c>
      <c r="B261" s="224" t="s">
        <v>880</v>
      </c>
      <c r="C261" s="239"/>
      <c r="D261" s="242"/>
      <c r="E261" s="190">
        <f>SUM(E262:E263)</f>
        <v>0</v>
      </c>
      <c r="F261" s="245"/>
      <c r="G261" s="244"/>
    </row>
    <row r="262" s="198" customFormat="true" spans="1:7">
      <c r="A262" s="223">
        <v>2020304</v>
      </c>
      <c r="B262" s="223" t="s">
        <v>881</v>
      </c>
      <c r="C262" s="246"/>
      <c r="D262" s="242"/>
      <c r="E262" s="190">
        <v>0</v>
      </c>
      <c r="F262" s="245"/>
      <c r="G262" s="244"/>
    </row>
    <row r="263" s="198" customFormat="true" spans="1:7">
      <c r="A263" s="223">
        <v>2020306</v>
      </c>
      <c r="B263" s="223" t="s">
        <v>882</v>
      </c>
      <c r="C263" s="246"/>
      <c r="D263" s="242"/>
      <c r="E263" s="190">
        <v>0</v>
      </c>
      <c r="F263" s="245"/>
      <c r="G263" s="244"/>
    </row>
    <row r="264" s="198" customFormat="true" spans="1:7">
      <c r="A264" s="223">
        <v>20204</v>
      </c>
      <c r="B264" s="224" t="s">
        <v>883</v>
      </c>
      <c r="C264" s="239"/>
      <c r="D264" s="242"/>
      <c r="E264" s="190">
        <f>SUM(E265:E269)</f>
        <v>0</v>
      </c>
      <c r="F264" s="245"/>
      <c r="G264" s="244"/>
    </row>
    <row r="265" s="198" customFormat="true" spans="1:7">
      <c r="A265" s="223">
        <v>2020401</v>
      </c>
      <c r="B265" s="223" t="s">
        <v>884</v>
      </c>
      <c r="C265" s="246"/>
      <c r="D265" s="242"/>
      <c r="E265" s="190">
        <v>0</v>
      </c>
      <c r="F265" s="245"/>
      <c r="G265" s="244"/>
    </row>
    <row r="266" s="198" customFormat="true" spans="1:7">
      <c r="A266" s="223">
        <v>2020402</v>
      </c>
      <c r="B266" s="223" t="s">
        <v>885</v>
      </c>
      <c r="C266" s="246"/>
      <c r="D266" s="242"/>
      <c r="E266" s="190">
        <v>0</v>
      </c>
      <c r="F266" s="245"/>
      <c r="G266" s="244"/>
    </row>
    <row r="267" s="198" customFormat="true" spans="1:7">
      <c r="A267" s="223">
        <v>2020403</v>
      </c>
      <c r="B267" s="223" t="s">
        <v>886</v>
      </c>
      <c r="C267" s="246"/>
      <c r="D267" s="242"/>
      <c r="E267" s="190">
        <v>0</v>
      </c>
      <c r="F267" s="245"/>
      <c r="G267" s="244"/>
    </row>
    <row r="268" s="198" customFormat="true" spans="1:7">
      <c r="A268" s="223">
        <v>2020404</v>
      </c>
      <c r="B268" s="223" t="s">
        <v>887</v>
      </c>
      <c r="C268" s="246"/>
      <c r="D268" s="242"/>
      <c r="E268" s="190">
        <v>0</v>
      </c>
      <c r="F268" s="245"/>
      <c r="G268" s="244"/>
    </row>
    <row r="269" s="198" customFormat="true" spans="1:7">
      <c r="A269" s="223">
        <v>2020499</v>
      </c>
      <c r="B269" s="223" t="s">
        <v>888</v>
      </c>
      <c r="C269" s="246"/>
      <c r="D269" s="242"/>
      <c r="E269" s="190">
        <v>0</v>
      </c>
      <c r="F269" s="245"/>
      <c r="G269" s="244"/>
    </row>
    <row r="270" s="198" customFormat="true" spans="1:7">
      <c r="A270" s="223">
        <v>20205</v>
      </c>
      <c r="B270" s="224" t="s">
        <v>889</v>
      </c>
      <c r="C270" s="239"/>
      <c r="D270" s="242"/>
      <c r="E270" s="190">
        <f>SUM(E271:E274)</f>
        <v>0</v>
      </c>
      <c r="F270" s="245"/>
      <c r="G270" s="244"/>
    </row>
    <row r="271" s="198" customFormat="true" spans="1:7">
      <c r="A271" s="223">
        <v>2020503</v>
      </c>
      <c r="B271" s="223" t="s">
        <v>890</v>
      </c>
      <c r="C271" s="246"/>
      <c r="D271" s="242"/>
      <c r="E271" s="190">
        <v>0</v>
      </c>
      <c r="F271" s="245"/>
      <c r="G271" s="244"/>
    </row>
    <row r="272" s="198" customFormat="true" spans="1:7">
      <c r="A272" s="223">
        <v>2020504</v>
      </c>
      <c r="B272" s="223" t="s">
        <v>891</v>
      </c>
      <c r="C272" s="246"/>
      <c r="D272" s="242"/>
      <c r="E272" s="190">
        <v>0</v>
      </c>
      <c r="F272" s="245"/>
      <c r="G272" s="244"/>
    </row>
    <row r="273" s="198" customFormat="true" spans="1:7">
      <c r="A273" s="223">
        <v>2020505</v>
      </c>
      <c r="B273" s="223" t="s">
        <v>892</v>
      </c>
      <c r="C273" s="246"/>
      <c r="D273" s="242"/>
      <c r="E273" s="190">
        <v>0</v>
      </c>
      <c r="F273" s="245"/>
      <c r="G273" s="244"/>
    </row>
    <row r="274" s="198" customFormat="true" spans="1:7">
      <c r="A274" s="223">
        <v>2020599</v>
      </c>
      <c r="B274" s="223" t="s">
        <v>893</v>
      </c>
      <c r="C274" s="246"/>
      <c r="D274" s="242"/>
      <c r="E274" s="190">
        <v>0</v>
      </c>
      <c r="F274" s="245"/>
      <c r="G274" s="244"/>
    </row>
    <row r="275" s="198" customFormat="true" spans="1:7">
      <c r="A275" s="223">
        <v>20206</v>
      </c>
      <c r="B275" s="224" t="s">
        <v>894</v>
      </c>
      <c r="C275" s="239"/>
      <c r="D275" s="242"/>
      <c r="E275" s="190">
        <f>E276</f>
        <v>0</v>
      </c>
      <c r="F275" s="245"/>
      <c r="G275" s="244"/>
    </row>
    <row r="276" s="198" customFormat="true" spans="1:7">
      <c r="A276" s="223">
        <v>2020601</v>
      </c>
      <c r="B276" s="223" t="s">
        <v>895</v>
      </c>
      <c r="C276" s="246"/>
      <c r="D276" s="242"/>
      <c r="E276" s="190">
        <v>0</v>
      </c>
      <c r="F276" s="245"/>
      <c r="G276" s="244"/>
    </row>
    <row r="277" s="198" customFormat="true" spans="1:7">
      <c r="A277" s="223">
        <v>20207</v>
      </c>
      <c r="B277" s="224" t="s">
        <v>896</v>
      </c>
      <c r="C277" s="239"/>
      <c r="D277" s="242"/>
      <c r="E277" s="190">
        <f>SUM(E278:E281)</f>
        <v>0</v>
      </c>
      <c r="F277" s="245"/>
      <c r="G277" s="244"/>
    </row>
    <row r="278" s="198" customFormat="true" spans="1:7">
      <c r="A278" s="223">
        <v>2020701</v>
      </c>
      <c r="B278" s="223" t="s">
        <v>897</v>
      </c>
      <c r="C278" s="246"/>
      <c r="D278" s="242"/>
      <c r="E278" s="190">
        <v>0</v>
      </c>
      <c r="F278" s="245"/>
      <c r="G278" s="244"/>
    </row>
    <row r="279" s="198" customFormat="true" spans="1:7">
      <c r="A279" s="223">
        <v>2020702</v>
      </c>
      <c r="B279" s="223" t="s">
        <v>898</v>
      </c>
      <c r="C279" s="246"/>
      <c r="D279" s="242"/>
      <c r="E279" s="190">
        <v>0</v>
      </c>
      <c r="F279" s="245"/>
      <c r="G279" s="244"/>
    </row>
    <row r="280" s="198" customFormat="true" spans="1:7">
      <c r="A280" s="223">
        <v>2020703</v>
      </c>
      <c r="B280" s="223" t="s">
        <v>899</v>
      </c>
      <c r="C280" s="246"/>
      <c r="D280" s="242"/>
      <c r="E280" s="190">
        <v>0</v>
      </c>
      <c r="F280" s="245"/>
      <c r="G280" s="244"/>
    </row>
    <row r="281" s="198" customFormat="true" spans="1:7">
      <c r="A281" s="223">
        <v>2020799</v>
      </c>
      <c r="B281" s="223" t="s">
        <v>900</v>
      </c>
      <c r="C281" s="246"/>
      <c r="D281" s="242"/>
      <c r="E281" s="190">
        <v>0</v>
      </c>
      <c r="F281" s="245"/>
      <c r="G281" s="244"/>
    </row>
    <row r="282" s="198" customFormat="true" spans="1:7">
      <c r="A282" s="223">
        <v>20208</v>
      </c>
      <c r="B282" s="224" t="s">
        <v>901</v>
      </c>
      <c r="C282" s="239"/>
      <c r="D282" s="242"/>
      <c r="E282" s="190">
        <f>SUM(E283:E287)</f>
        <v>0</v>
      </c>
      <c r="F282" s="245"/>
      <c r="G282" s="244"/>
    </row>
    <row r="283" s="198" customFormat="true" spans="1:7">
      <c r="A283" s="223">
        <v>2020801</v>
      </c>
      <c r="B283" s="223" t="s">
        <v>736</v>
      </c>
      <c r="C283" s="246"/>
      <c r="D283" s="242"/>
      <c r="E283" s="190">
        <v>0</v>
      </c>
      <c r="F283" s="245"/>
      <c r="G283" s="244"/>
    </row>
    <row r="284" s="198" customFormat="true" spans="1:7">
      <c r="A284" s="223">
        <v>2020802</v>
      </c>
      <c r="B284" s="223" t="s">
        <v>737</v>
      </c>
      <c r="C284" s="246"/>
      <c r="D284" s="242"/>
      <c r="E284" s="190">
        <v>0</v>
      </c>
      <c r="F284" s="245"/>
      <c r="G284" s="244"/>
    </row>
    <row r="285" s="198" customFormat="true" spans="1:7">
      <c r="A285" s="223">
        <v>2020803</v>
      </c>
      <c r="B285" s="223" t="s">
        <v>738</v>
      </c>
      <c r="C285" s="246"/>
      <c r="D285" s="242"/>
      <c r="E285" s="190">
        <v>0</v>
      </c>
      <c r="F285" s="245"/>
      <c r="G285" s="244"/>
    </row>
    <row r="286" s="198" customFormat="true" spans="1:7">
      <c r="A286" s="223">
        <v>2020850</v>
      </c>
      <c r="B286" s="223" t="s">
        <v>745</v>
      </c>
      <c r="C286" s="246"/>
      <c r="D286" s="242"/>
      <c r="E286" s="190">
        <v>0</v>
      </c>
      <c r="F286" s="245"/>
      <c r="G286" s="244"/>
    </row>
    <row r="287" s="198" customFormat="true" spans="1:7">
      <c r="A287" s="223">
        <v>2020899</v>
      </c>
      <c r="B287" s="223" t="s">
        <v>902</v>
      </c>
      <c r="C287" s="246"/>
      <c r="D287" s="242"/>
      <c r="E287" s="190">
        <v>0</v>
      </c>
      <c r="F287" s="245"/>
      <c r="G287" s="244"/>
    </row>
    <row r="288" s="198" customFormat="true" spans="1:7">
      <c r="A288" s="223">
        <v>20299</v>
      </c>
      <c r="B288" s="224" t="s">
        <v>903</v>
      </c>
      <c r="C288" s="239"/>
      <c r="D288" s="242"/>
      <c r="E288" s="190">
        <f t="shared" ref="E288:E293" si="22">E289</f>
        <v>0</v>
      </c>
      <c r="F288" s="245"/>
      <c r="G288" s="244"/>
    </row>
    <row r="289" s="198" customFormat="true" spans="1:7">
      <c r="A289" s="223">
        <v>2029901</v>
      </c>
      <c r="B289" s="223" t="s">
        <v>904</v>
      </c>
      <c r="C289" s="246"/>
      <c r="D289" s="242"/>
      <c r="E289" s="190">
        <v>0</v>
      </c>
      <c r="F289" s="245"/>
      <c r="G289" s="244"/>
    </row>
    <row r="290" s="198" customFormat="true" spans="1:7">
      <c r="A290" s="223">
        <v>203</v>
      </c>
      <c r="B290" s="224" t="s">
        <v>905</v>
      </c>
      <c r="C290" s="239"/>
      <c r="D290" s="242"/>
      <c r="E290" s="190">
        <f>SUM(E291,E293,E295,E297,E307)</f>
        <v>0</v>
      </c>
      <c r="F290" s="245"/>
      <c r="G290" s="244"/>
    </row>
    <row r="291" s="198" customFormat="true" spans="1:7">
      <c r="A291" s="223">
        <v>20301</v>
      </c>
      <c r="B291" s="224" t="s">
        <v>906</v>
      </c>
      <c r="C291" s="239"/>
      <c r="D291" s="242"/>
      <c r="E291" s="190">
        <f t="shared" si="22"/>
        <v>0</v>
      </c>
      <c r="F291" s="245"/>
      <c r="G291" s="244"/>
    </row>
    <row r="292" s="198" customFormat="true" spans="1:7">
      <c r="A292" s="223">
        <v>2030101</v>
      </c>
      <c r="B292" s="223" t="s">
        <v>907</v>
      </c>
      <c r="C292" s="246"/>
      <c r="D292" s="242"/>
      <c r="E292" s="190">
        <v>0</v>
      </c>
      <c r="F292" s="245"/>
      <c r="G292" s="244"/>
    </row>
    <row r="293" s="198" customFormat="true" spans="1:7">
      <c r="A293" s="223">
        <v>20304</v>
      </c>
      <c r="B293" s="224" t="s">
        <v>908</v>
      </c>
      <c r="C293" s="239"/>
      <c r="D293" s="242"/>
      <c r="E293" s="190">
        <f t="shared" si="22"/>
        <v>0</v>
      </c>
      <c r="F293" s="245"/>
      <c r="G293" s="244"/>
    </row>
    <row r="294" s="198" customFormat="true" spans="1:7">
      <c r="A294" s="223">
        <v>2030401</v>
      </c>
      <c r="B294" s="223" t="s">
        <v>909</v>
      </c>
      <c r="C294" s="246"/>
      <c r="D294" s="242"/>
      <c r="E294" s="190">
        <v>0</v>
      </c>
      <c r="F294" s="245"/>
      <c r="G294" s="244"/>
    </row>
    <row r="295" s="198" customFormat="true" spans="1:7">
      <c r="A295" s="223">
        <v>20305</v>
      </c>
      <c r="B295" s="224" t="s">
        <v>910</v>
      </c>
      <c r="C295" s="239"/>
      <c r="D295" s="242"/>
      <c r="E295" s="190">
        <f>E296</f>
        <v>0</v>
      </c>
      <c r="F295" s="245"/>
      <c r="G295" s="244"/>
    </row>
    <row r="296" s="198" customFormat="true" spans="1:7">
      <c r="A296" s="223">
        <v>2030501</v>
      </c>
      <c r="B296" s="223" t="s">
        <v>911</v>
      </c>
      <c r="C296" s="246"/>
      <c r="D296" s="242"/>
      <c r="E296" s="190">
        <v>0</v>
      </c>
      <c r="F296" s="245"/>
      <c r="G296" s="244"/>
    </row>
    <row r="297" s="198" customFormat="true" spans="1:7">
      <c r="A297" s="223">
        <v>20306</v>
      </c>
      <c r="B297" s="224" t="s">
        <v>912</v>
      </c>
      <c r="C297" s="239"/>
      <c r="D297" s="242"/>
      <c r="E297" s="190">
        <f>SUM(E298:E306)</f>
        <v>0</v>
      </c>
      <c r="F297" s="245"/>
      <c r="G297" s="244"/>
    </row>
    <row r="298" s="198" customFormat="true" spans="1:7">
      <c r="A298" s="223">
        <v>2030601</v>
      </c>
      <c r="B298" s="223" t="s">
        <v>913</v>
      </c>
      <c r="C298" s="246"/>
      <c r="D298" s="242"/>
      <c r="E298" s="190">
        <v>0</v>
      </c>
      <c r="F298" s="245"/>
      <c r="G298" s="244"/>
    </row>
    <row r="299" s="198" customFormat="true" spans="1:7">
      <c r="A299" s="223">
        <v>2030602</v>
      </c>
      <c r="B299" s="223" t="s">
        <v>914</v>
      </c>
      <c r="C299" s="246"/>
      <c r="D299" s="242"/>
      <c r="E299" s="190">
        <v>0</v>
      </c>
      <c r="F299" s="245"/>
      <c r="G299" s="244"/>
    </row>
    <row r="300" s="198" customFormat="true" spans="1:7">
      <c r="A300" s="223">
        <v>2030603</v>
      </c>
      <c r="B300" s="223" t="s">
        <v>915</v>
      </c>
      <c r="C300" s="246"/>
      <c r="D300" s="242"/>
      <c r="E300" s="190">
        <v>0</v>
      </c>
      <c r="F300" s="245"/>
      <c r="G300" s="244"/>
    </row>
    <row r="301" s="198" customFormat="true" spans="1:7">
      <c r="A301" s="223">
        <v>2030604</v>
      </c>
      <c r="B301" s="223" t="s">
        <v>916</v>
      </c>
      <c r="C301" s="246"/>
      <c r="D301" s="242"/>
      <c r="E301" s="190">
        <v>0</v>
      </c>
      <c r="F301" s="245"/>
      <c r="G301" s="244"/>
    </row>
    <row r="302" s="198" customFormat="true" spans="1:7">
      <c r="A302" s="223">
        <v>2030605</v>
      </c>
      <c r="B302" s="223" t="s">
        <v>917</v>
      </c>
      <c r="C302" s="246"/>
      <c r="D302" s="242"/>
      <c r="E302" s="190">
        <v>0</v>
      </c>
      <c r="F302" s="245"/>
      <c r="G302" s="244"/>
    </row>
    <row r="303" s="198" customFormat="true" spans="1:7">
      <c r="A303" s="223">
        <v>2030606</v>
      </c>
      <c r="B303" s="223" t="s">
        <v>918</v>
      </c>
      <c r="C303" s="246"/>
      <c r="D303" s="242"/>
      <c r="E303" s="190">
        <v>0</v>
      </c>
      <c r="F303" s="245"/>
      <c r="G303" s="244"/>
    </row>
    <row r="304" s="198" customFormat="true" spans="1:7">
      <c r="A304" s="223">
        <v>2030607</v>
      </c>
      <c r="B304" s="223" t="s">
        <v>919</v>
      </c>
      <c r="C304" s="246"/>
      <c r="D304" s="242"/>
      <c r="E304" s="190">
        <v>0</v>
      </c>
      <c r="F304" s="245"/>
      <c r="G304" s="244"/>
    </row>
    <row r="305" s="198" customFormat="true" spans="1:7">
      <c r="A305" s="223">
        <v>2030608</v>
      </c>
      <c r="B305" s="223" t="s">
        <v>920</v>
      </c>
      <c r="C305" s="246"/>
      <c r="D305" s="242"/>
      <c r="E305" s="190">
        <v>0</v>
      </c>
      <c r="F305" s="245"/>
      <c r="G305" s="244"/>
    </row>
    <row r="306" s="198" customFormat="true" spans="1:7">
      <c r="A306" s="223">
        <v>2030699</v>
      </c>
      <c r="B306" s="223" t="s">
        <v>921</v>
      </c>
      <c r="C306" s="246"/>
      <c r="D306" s="242"/>
      <c r="E306" s="190">
        <v>0</v>
      </c>
      <c r="F306" s="245"/>
      <c r="G306" s="244"/>
    </row>
    <row r="307" s="198" customFormat="true" spans="1:7">
      <c r="A307" s="223">
        <v>20399</v>
      </c>
      <c r="B307" s="224" t="s">
        <v>922</v>
      </c>
      <c r="C307" s="239"/>
      <c r="D307" s="242"/>
      <c r="E307" s="190">
        <f>E308</f>
        <v>0</v>
      </c>
      <c r="F307" s="245"/>
      <c r="G307" s="244"/>
    </row>
    <row r="308" s="198" customFormat="true" spans="1:7">
      <c r="A308" s="223">
        <v>2039901</v>
      </c>
      <c r="B308" s="223" t="s">
        <v>923</v>
      </c>
      <c r="C308" s="246"/>
      <c r="D308" s="242"/>
      <c r="E308" s="190">
        <v>0</v>
      </c>
      <c r="F308" s="245"/>
      <c r="G308" s="244"/>
    </row>
    <row r="309" s="198" customFormat="true" spans="1:7">
      <c r="A309" s="223">
        <v>204</v>
      </c>
      <c r="B309" s="224" t="s">
        <v>924</v>
      </c>
      <c r="C309" s="241">
        <v>70803.489241</v>
      </c>
      <c r="D309" s="242">
        <f>SUM(D310,D313,D324,D331,D339,D348,D364,D374,D384,D392,D398)</f>
        <v>63101</v>
      </c>
      <c r="E309" s="190">
        <f>SUM(E310,E313,E324,E331,E339,E348,E364,E374,E384,E392,E398)</f>
        <v>65044</v>
      </c>
      <c r="F309" s="245">
        <f t="shared" ref="F309:F315" si="23">E309/D309</f>
        <v>1.03079190504112</v>
      </c>
      <c r="G309" s="244"/>
    </row>
    <row r="310" s="198" customFormat="true" spans="1:7">
      <c r="A310" s="223">
        <v>20401</v>
      </c>
      <c r="B310" s="224" t="s">
        <v>925</v>
      </c>
      <c r="C310" s="241">
        <v>0</v>
      </c>
      <c r="D310" s="242"/>
      <c r="E310" s="190">
        <f>SUM(E311:E312)</f>
        <v>0</v>
      </c>
      <c r="F310" s="245"/>
      <c r="G310" s="244"/>
    </row>
    <row r="311" s="198" customFormat="true" spans="1:7">
      <c r="A311" s="223">
        <v>2040101</v>
      </c>
      <c r="B311" s="223" t="s">
        <v>926</v>
      </c>
      <c r="C311" s="241">
        <v>0</v>
      </c>
      <c r="D311" s="242"/>
      <c r="E311" s="190">
        <v>0</v>
      </c>
      <c r="F311" s="245"/>
      <c r="G311" s="244"/>
    </row>
    <row r="312" s="198" customFormat="true" spans="1:7">
      <c r="A312" s="223">
        <v>2040199</v>
      </c>
      <c r="B312" s="223" t="s">
        <v>927</v>
      </c>
      <c r="C312" s="241">
        <v>0</v>
      </c>
      <c r="D312" s="242"/>
      <c r="E312" s="190">
        <v>0</v>
      </c>
      <c r="F312" s="245"/>
      <c r="G312" s="244"/>
    </row>
    <row r="313" s="198" customFormat="true" spans="1:7">
      <c r="A313" s="223">
        <v>20402</v>
      </c>
      <c r="B313" s="224" t="s">
        <v>928</v>
      </c>
      <c r="C313" s="241">
        <v>62772.955914</v>
      </c>
      <c r="D313" s="242">
        <f>SUM(D314:D323)</f>
        <v>56892</v>
      </c>
      <c r="E313" s="190">
        <f>SUM(E314:E323)</f>
        <v>58885</v>
      </c>
      <c r="F313" s="245">
        <f t="shared" si="23"/>
        <v>1.03503128735147</v>
      </c>
      <c r="G313" s="244"/>
    </row>
    <row r="314" s="198" customFormat="true" spans="1:7">
      <c r="A314" s="223">
        <v>2040201</v>
      </c>
      <c r="B314" s="223" t="s">
        <v>736</v>
      </c>
      <c r="C314" s="241">
        <v>23521.816414</v>
      </c>
      <c r="D314" s="242">
        <v>21462</v>
      </c>
      <c r="E314" s="190">
        <v>22604</v>
      </c>
      <c r="F314" s="245">
        <f t="shared" si="23"/>
        <v>1.05321032522598</v>
      </c>
      <c r="G314" s="244"/>
    </row>
    <row r="315" s="198" customFormat="true" spans="1:7">
      <c r="A315" s="223">
        <v>2040202</v>
      </c>
      <c r="B315" s="223" t="s">
        <v>737</v>
      </c>
      <c r="C315" s="241">
        <v>17365.9754</v>
      </c>
      <c r="D315" s="242">
        <v>15924</v>
      </c>
      <c r="E315" s="190">
        <v>16890</v>
      </c>
      <c r="F315" s="245">
        <f t="shared" si="23"/>
        <v>1.06066314996232</v>
      </c>
      <c r="G315" s="244"/>
    </row>
    <row r="316" s="198" customFormat="true" spans="1:7">
      <c r="A316" s="223">
        <v>2040203</v>
      </c>
      <c r="B316" s="223" t="s">
        <v>738</v>
      </c>
      <c r="C316" s="241">
        <v>0</v>
      </c>
      <c r="D316" s="242"/>
      <c r="E316" s="190">
        <v>0</v>
      </c>
      <c r="F316" s="245"/>
      <c r="G316" s="244"/>
    </row>
    <row r="317" s="198" customFormat="true" spans="1:7">
      <c r="A317" s="223">
        <v>2040219</v>
      </c>
      <c r="B317" s="223" t="s">
        <v>777</v>
      </c>
      <c r="C317" s="241">
        <v>4741.696</v>
      </c>
      <c r="D317" s="242">
        <v>4142</v>
      </c>
      <c r="E317" s="190">
        <v>4071</v>
      </c>
      <c r="F317" s="245">
        <f t="shared" ref="F317:F319" si="24">E317/D317</f>
        <v>0.982858522452921</v>
      </c>
      <c r="G317" s="244"/>
    </row>
    <row r="318" s="198" customFormat="true" spans="1:7">
      <c r="A318" s="223">
        <v>2040220</v>
      </c>
      <c r="B318" s="223" t="s">
        <v>929</v>
      </c>
      <c r="C318" s="241">
        <v>1007.92</v>
      </c>
      <c r="D318" s="242">
        <v>1330</v>
      </c>
      <c r="E318" s="190">
        <v>1288</v>
      </c>
      <c r="F318" s="245">
        <f t="shared" si="24"/>
        <v>0.968421052631579</v>
      </c>
      <c r="G318" s="244"/>
    </row>
    <row r="319" s="198" customFormat="true" spans="1:7">
      <c r="A319" s="223">
        <v>2040221</v>
      </c>
      <c r="B319" s="223" t="s">
        <v>930</v>
      </c>
      <c r="C319" s="241">
        <v>125</v>
      </c>
      <c r="D319" s="242">
        <v>125</v>
      </c>
      <c r="E319" s="190">
        <v>125</v>
      </c>
      <c r="F319" s="245">
        <f t="shared" si="24"/>
        <v>1</v>
      </c>
      <c r="G319" s="244"/>
    </row>
    <row r="320" s="198" customFormat="true" spans="1:7">
      <c r="A320" s="223">
        <v>2040222</v>
      </c>
      <c r="B320" s="223" t="s">
        <v>931</v>
      </c>
      <c r="C320" s="241">
        <v>0</v>
      </c>
      <c r="D320" s="242"/>
      <c r="E320" s="190">
        <v>0</v>
      </c>
      <c r="F320" s="245"/>
      <c r="G320" s="244"/>
    </row>
    <row r="321" s="198" customFormat="true" spans="1:7">
      <c r="A321" s="223">
        <v>2040223</v>
      </c>
      <c r="B321" s="223" t="s">
        <v>932</v>
      </c>
      <c r="C321" s="241">
        <v>0</v>
      </c>
      <c r="D321" s="242"/>
      <c r="E321" s="190">
        <v>0</v>
      </c>
      <c r="F321" s="245"/>
      <c r="G321" s="244"/>
    </row>
    <row r="322" s="198" customFormat="true" spans="1:7">
      <c r="A322" s="223">
        <v>2040250</v>
      </c>
      <c r="B322" s="223" t="s">
        <v>745</v>
      </c>
      <c r="C322" s="241">
        <v>0</v>
      </c>
      <c r="D322" s="242"/>
      <c r="E322" s="190">
        <v>0</v>
      </c>
      <c r="F322" s="245"/>
      <c r="G322" s="244"/>
    </row>
    <row r="323" s="198" customFormat="true" spans="1:7">
      <c r="A323" s="223">
        <v>2040299</v>
      </c>
      <c r="B323" s="223" t="s">
        <v>933</v>
      </c>
      <c r="C323" s="241">
        <v>16010.5481</v>
      </c>
      <c r="D323" s="242">
        <v>13909</v>
      </c>
      <c r="E323" s="190">
        <v>13907</v>
      </c>
      <c r="F323" s="245">
        <f>E323/D323</f>
        <v>0.999856208210511</v>
      </c>
      <c r="G323" s="244"/>
    </row>
    <row r="324" s="198" customFormat="true" spans="1:7">
      <c r="A324" s="223">
        <v>20403</v>
      </c>
      <c r="B324" s="224" t="s">
        <v>934</v>
      </c>
      <c r="C324" s="241">
        <v>0</v>
      </c>
      <c r="D324" s="242"/>
      <c r="E324" s="190">
        <f>SUM(E325:E330)</f>
        <v>0</v>
      </c>
      <c r="F324" s="245"/>
      <c r="G324" s="244"/>
    </row>
    <row r="325" s="198" customFormat="true" spans="1:7">
      <c r="A325" s="223">
        <v>2040301</v>
      </c>
      <c r="B325" s="223" t="s">
        <v>736</v>
      </c>
      <c r="C325" s="241">
        <v>0</v>
      </c>
      <c r="D325" s="242"/>
      <c r="E325" s="190">
        <v>0</v>
      </c>
      <c r="F325" s="245"/>
      <c r="G325" s="244"/>
    </row>
    <row r="326" s="198" customFormat="true" spans="1:7">
      <c r="A326" s="223">
        <v>2040302</v>
      </c>
      <c r="B326" s="223" t="s">
        <v>737</v>
      </c>
      <c r="C326" s="241">
        <v>0</v>
      </c>
      <c r="D326" s="242"/>
      <c r="E326" s="190">
        <v>0</v>
      </c>
      <c r="F326" s="245"/>
      <c r="G326" s="244"/>
    </row>
    <row r="327" s="198" customFormat="true" spans="1:7">
      <c r="A327" s="223">
        <v>2040303</v>
      </c>
      <c r="B327" s="223" t="s">
        <v>738</v>
      </c>
      <c r="C327" s="241">
        <v>0</v>
      </c>
      <c r="D327" s="242"/>
      <c r="E327" s="190">
        <v>0</v>
      </c>
      <c r="F327" s="245"/>
      <c r="G327" s="244"/>
    </row>
    <row r="328" s="198" customFormat="true" spans="1:7">
      <c r="A328" s="223">
        <v>2040304</v>
      </c>
      <c r="B328" s="223" t="s">
        <v>935</v>
      </c>
      <c r="C328" s="241">
        <v>0</v>
      </c>
      <c r="D328" s="242"/>
      <c r="E328" s="190">
        <v>0</v>
      </c>
      <c r="F328" s="245"/>
      <c r="G328" s="244"/>
    </row>
    <row r="329" s="198" customFormat="true" spans="1:7">
      <c r="A329" s="223">
        <v>2040350</v>
      </c>
      <c r="B329" s="223" t="s">
        <v>745</v>
      </c>
      <c r="C329" s="241">
        <v>0</v>
      </c>
      <c r="D329" s="242"/>
      <c r="E329" s="190">
        <v>0</v>
      </c>
      <c r="F329" s="245"/>
      <c r="G329" s="244"/>
    </row>
    <row r="330" s="198" customFormat="true" spans="1:7">
      <c r="A330" s="223">
        <v>2040399</v>
      </c>
      <c r="B330" s="223" t="s">
        <v>936</v>
      </c>
      <c r="C330" s="241">
        <v>0</v>
      </c>
      <c r="D330" s="242"/>
      <c r="E330" s="190">
        <v>0</v>
      </c>
      <c r="F330" s="245"/>
      <c r="G330" s="244"/>
    </row>
    <row r="331" s="198" customFormat="true" spans="1:7">
      <c r="A331" s="223">
        <v>20404</v>
      </c>
      <c r="B331" s="224" t="s">
        <v>937</v>
      </c>
      <c r="C331" s="241">
        <v>0</v>
      </c>
      <c r="D331" s="242">
        <f>SUM(D332:D338)</f>
        <v>21</v>
      </c>
      <c r="E331" s="190">
        <f>SUM(E332:E338)</f>
        <v>21</v>
      </c>
      <c r="F331" s="245">
        <f>E331/D331</f>
        <v>1</v>
      </c>
      <c r="G331" s="244"/>
    </row>
    <row r="332" s="198" customFormat="true" spans="1:7">
      <c r="A332" s="223">
        <v>2040401</v>
      </c>
      <c r="B332" s="223" t="s">
        <v>736</v>
      </c>
      <c r="C332" s="241">
        <v>0</v>
      </c>
      <c r="D332" s="242"/>
      <c r="E332" s="190">
        <v>0</v>
      </c>
      <c r="F332" s="245"/>
      <c r="G332" s="244"/>
    </row>
    <row r="333" s="198" customFormat="true" spans="1:7">
      <c r="A333" s="223">
        <v>2040402</v>
      </c>
      <c r="B333" s="223" t="s">
        <v>737</v>
      </c>
      <c r="C333" s="241">
        <v>0</v>
      </c>
      <c r="D333" s="242"/>
      <c r="E333" s="190">
        <v>0</v>
      </c>
      <c r="F333" s="245"/>
      <c r="G333" s="244"/>
    </row>
    <row r="334" s="198" customFormat="true" spans="1:7">
      <c r="A334" s="223">
        <v>2040403</v>
      </c>
      <c r="B334" s="223" t="s">
        <v>738</v>
      </c>
      <c r="C334" s="241">
        <v>0</v>
      </c>
      <c r="D334" s="242"/>
      <c r="E334" s="190">
        <v>0</v>
      </c>
      <c r="F334" s="245"/>
      <c r="G334" s="244"/>
    </row>
    <row r="335" s="198" customFormat="true" spans="1:7">
      <c r="A335" s="223">
        <v>2040409</v>
      </c>
      <c r="B335" s="223" t="s">
        <v>938</v>
      </c>
      <c r="C335" s="241">
        <v>0</v>
      </c>
      <c r="D335" s="242"/>
      <c r="E335" s="190">
        <v>0</v>
      </c>
      <c r="F335" s="245"/>
      <c r="G335" s="244"/>
    </row>
    <row r="336" s="198" customFormat="true" spans="1:7">
      <c r="A336" s="223">
        <v>2040410</v>
      </c>
      <c r="B336" s="223" t="s">
        <v>939</v>
      </c>
      <c r="C336" s="241">
        <v>0</v>
      </c>
      <c r="D336" s="242"/>
      <c r="E336" s="190">
        <v>0</v>
      </c>
      <c r="F336" s="245"/>
      <c r="G336" s="244"/>
    </row>
    <row r="337" s="198" customFormat="true" spans="1:7">
      <c r="A337" s="223">
        <v>2040450</v>
      </c>
      <c r="B337" s="223" t="s">
        <v>745</v>
      </c>
      <c r="C337" s="241">
        <v>0</v>
      </c>
      <c r="D337" s="242"/>
      <c r="E337" s="190">
        <v>0</v>
      </c>
      <c r="F337" s="245"/>
      <c r="G337" s="244"/>
    </row>
    <row r="338" s="198" customFormat="true" spans="1:7">
      <c r="A338" s="223">
        <v>2040499</v>
      </c>
      <c r="B338" s="223" t="s">
        <v>940</v>
      </c>
      <c r="C338" s="241">
        <v>0</v>
      </c>
      <c r="D338" s="242">
        <v>21</v>
      </c>
      <c r="E338" s="190">
        <v>21</v>
      </c>
      <c r="F338" s="245">
        <f>E338/D338</f>
        <v>1</v>
      </c>
      <c r="G338" s="244"/>
    </row>
    <row r="339" s="198" customFormat="true" spans="1:7">
      <c r="A339" s="223">
        <v>20405</v>
      </c>
      <c r="B339" s="224" t="s">
        <v>941</v>
      </c>
      <c r="C339" s="241">
        <v>0</v>
      </c>
      <c r="D339" s="242"/>
      <c r="E339" s="190">
        <f>SUM(E340:E347)</f>
        <v>0</v>
      </c>
      <c r="F339" s="245"/>
      <c r="G339" s="244"/>
    </row>
    <row r="340" s="198" customFormat="true" spans="1:7">
      <c r="A340" s="223">
        <v>2040501</v>
      </c>
      <c r="B340" s="223" t="s">
        <v>736</v>
      </c>
      <c r="C340" s="241">
        <v>0</v>
      </c>
      <c r="D340" s="242"/>
      <c r="E340" s="190">
        <v>0</v>
      </c>
      <c r="F340" s="245"/>
      <c r="G340" s="244"/>
    </row>
    <row r="341" s="198" customFormat="true" spans="1:7">
      <c r="A341" s="223">
        <v>2040502</v>
      </c>
      <c r="B341" s="223" t="s">
        <v>737</v>
      </c>
      <c r="C341" s="241">
        <v>0</v>
      </c>
      <c r="D341" s="242"/>
      <c r="E341" s="190">
        <v>0</v>
      </c>
      <c r="F341" s="245"/>
      <c r="G341" s="244"/>
    </row>
    <row r="342" s="198" customFormat="true" spans="1:7">
      <c r="A342" s="223">
        <v>2040503</v>
      </c>
      <c r="B342" s="223" t="s">
        <v>738</v>
      </c>
      <c r="C342" s="241">
        <v>0</v>
      </c>
      <c r="D342" s="242"/>
      <c r="E342" s="190">
        <v>0</v>
      </c>
      <c r="F342" s="245"/>
      <c r="G342" s="244"/>
    </row>
    <row r="343" s="198" customFormat="true" spans="1:7">
      <c r="A343" s="223">
        <v>2040504</v>
      </c>
      <c r="B343" s="223" t="s">
        <v>942</v>
      </c>
      <c r="C343" s="241">
        <v>0</v>
      </c>
      <c r="D343" s="242"/>
      <c r="E343" s="190">
        <v>0</v>
      </c>
      <c r="F343" s="245"/>
      <c r="G343" s="244"/>
    </row>
    <row r="344" s="198" customFormat="true" spans="1:7">
      <c r="A344" s="223">
        <v>2040505</v>
      </c>
      <c r="B344" s="223" t="s">
        <v>943</v>
      </c>
      <c r="C344" s="241">
        <v>0</v>
      </c>
      <c r="D344" s="242"/>
      <c r="E344" s="190">
        <v>0</v>
      </c>
      <c r="F344" s="245"/>
      <c r="G344" s="244"/>
    </row>
    <row r="345" s="198" customFormat="true" spans="1:7">
      <c r="A345" s="223">
        <v>2040506</v>
      </c>
      <c r="B345" s="223" t="s">
        <v>944</v>
      </c>
      <c r="C345" s="241">
        <v>0</v>
      </c>
      <c r="D345" s="242"/>
      <c r="E345" s="190">
        <v>0</v>
      </c>
      <c r="F345" s="245"/>
      <c r="G345" s="244"/>
    </row>
    <row r="346" s="198" customFormat="true" spans="1:7">
      <c r="A346" s="223">
        <v>2040550</v>
      </c>
      <c r="B346" s="223" t="s">
        <v>745</v>
      </c>
      <c r="C346" s="241">
        <v>0</v>
      </c>
      <c r="D346" s="242"/>
      <c r="E346" s="190">
        <v>0</v>
      </c>
      <c r="F346" s="245"/>
      <c r="G346" s="244"/>
    </row>
    <row r="347" s="198" customFormat="true" spans="1:7">
      <c r="A347" s="223">
        <v>2040599</v>
      </c>
      <c r="B347" s="223" t="s">
        <v>945</v>
      </c>
      <c r="C347" s="241">
        <v>0</v>
      </c>
      <c r="D347" s="242"/>
      <c r="E347" s="190">
        <v>0</v>
      </c>
      <c r="F347" s="245"/>
      <c r="G347" s="244"/>
    </row>
    <row r="348" s="198" customFormat="true" spans="1:7">
      <c r="A348" s="223">
        <v>20406</v>
      </c>
      <c r="B348" s="224" t="s">
        <v>946</v>
      </c>
      <c r="C348" s="241">
        <v>5427.283327</v>
      </c>
      <c r="D348" s="242">
        <f>SUM(D349:D363)</f>
        <v>5544</v>
      </c>
      <c r="E348" s="190">
        <f>SUM(E349:E363)</f>
        <v>5506</v>
      </c>
      <c r="F348" s="245">
        <f t="shared" ref="F348:F350" si="25">E348/D348</f>
        <v>0.993145743145743</v>
      </c>
      <c r="G348" s="244"/>
    </row>
    <row r="349" s="198" customFormat="true" spans="1:7">
      <c r="A349" s="223">
        <v>2040601</v>
      </c>
      <c r="B349" s="223" t="s">
        <v>736</v>
      </c>
      <c r="C349" s="241">
        <v>1304.243327</v>
      </c>
      <c r="D349" s="242">
        <v>1436</v>
      </c>
      <c r="E349" s="190">
        <v>1426</v>
      </c>
      <c r="F349" s="245">
        <f t="shared" si="25"/>
        <v>0.993036211699164</v>
      </c>
      <c r="G349" s="244"/>
    </row>
    <row r="350" s="198" customFormat="true" spans="1:7">
      <c r="A350" s="223">
        <v>2040602</v>
      </c>
      <c r="B350" s="223" t="s">
        <v>737</v>
      </c>
      <c r="C350" s="241">
        <v>428.33</v>
      </c>
      <c r="D350" s="242">
        <v>450</v>
      </c>
      <c r="E350" s="190">
        <v>449</v>
      </c>
      <c r="F350" s="245">
        <f t="shared" si="25"/>
        <v>0.997777777777778</v>
      </c>
      <c r="G350" s="244"/>
    </row>
    <row r="351" s="198" customFormat="true" spans="1:7">
      <c r="A351" s="223">
        <v>2040603</v>
      </c>
      <c r="B351" s="223" t="s">
        <v>738</v>
      </c>
      <c r="C351" s="241">
        <v>0</v>
      </c>
      <c r="D351" s="242"/>
      <c r="E351" s="190">
        <v>0</v>
      </c>
      <c r="F351" s="245"/>
      <c r="G351" s="244"/>
    </row>
    <row r="352" s="198" customFormat="true" spans="1:7">
      <c r="A352" s="223">
        <v>2040604</v>
      </c>
      <c r="B352" s="223" t="s">
        <v>947</v>
      </c>
      <c r="C352" s="241">
        <v>272.2</v>
      </c>
      <c r="D352" s="242">
        <v>311</v>
      </c>
      <c r="E352" s="190">
        <v>303</v>
      </c>
      <c r="F352" s="245">
        <f t="shared" ref="F352:F355" si="26">E352/D352</f>
        <v>0.97427652733119</v>
      </c>
      <c r="G352" s="244"/>
    </row>
    <row r="353" s="198" customFormat="true" spans="1:7">
      <c r="A353" s="223">
        <v>2040605</v>
      </c>
      <c r="B353" s="223" t="s">
        <v>948</v>
      </c>
      <c r="C353" s="241">
        <v>478</v>
      </c>
      <c r="D353" s="242">
        <v>478</v>
      </c>
      <c r="E353" s="190">
        <v>478</v>
      </c>
      <c r="F353" s="245">
        <f t="shared" si="26"/>
        <v>1</v>
      </c>
      <c r="G353" s="244"/>
    </row>
    <row r="354" s="198" customFormat="true" spans="1:7">
      <c r="A354" s="223">
        <v>2040606</v>
      </c>
      <c r="B354" s="223" t="s">
        <v>949</v>
      </c>
      <c r="C354" s="241">
        <v>0</v>
      </c>
      <c r="D354" s="242"/>
      <c r="E354" s="190">
        <v>0</v>
      </c>
      <c r="F354" s="245"/>
      <c r="G354" s="244"/>
    </row>
    <row r="355" s="198" customFormat="true" spans="1:7">
      <c r="A355" s="223">
        <v>2040607</v>
      </c>
      <c r="B355" s="223" t="s">
        <v>950</v>
      </c>
      <c r="C355" s="241">
        <v>281</v>
      </c>
      <c r="D355" s="242">
        <v>272</v>
      </c>
      <c r="E355" s="190">
        <v>272</v>
      </c>
      <c r="F355" s="245">
        <f t="shared" si="26"/>
        <v>1</v>
      </c>
      <c r="G355" s="244"/>
    </row>
    <row r="356" s="198" customFormat="true" spans="1:7">
      <c r="A356" s="223">
        <v>2040608</v>
      </c>
      <c r="B356" s="223" t="s">
        <v>951</v>
      </c>
      <c r="C356" s="241">
        <v>0</v>
      </c>
      <c r="D356" s="242"/>
      <c r="E356" s="190">
        <v>0</v>
      </c>
      <c r="F356" s="245"/>
      <c r="G356" s="244"/>
    </row>
    <row r="357" s="198" customFormat="true" spans="1:7">
      <c r="A357" s="223">
        <v>2040609</v>
      </c>
      <c r="B357" s="223" t="s">
        <v>952</v>
      </c>
      <c r="C357" s="241">
        <v>0</v>
      </c>
      <c r="D357" s="242"/>
      <c r="E357" s="190">
        <v>0</v>
      </c>
      <c r="F357" s="245"/>
      <c r="G357" s="244"/>
    </row>
    <row r="358" s="198" customFormat="true" spans="1:7">
      <c r="A358" s="223">
        <v>2040610</v>
      </c>
      <c r="B358" s="223" t="s">
        <v>953</v>
      </c>
      <c r="C358" s="241">
        <v>135.32</v>
      </c>
      <c r="D358" s="242">
        <v>130</v>
      </c>
      <c r="E358" s="190">
        <v>129</v>
      </c>
      <c r="F358" s="245">
        <f t="shared" ref="F358:F361" si="27">E358/D358</f>
        <v>0.992307692307692</v>
      </c>
      <c r="G358" s="244"/>
    </row>
    <row r="359" s="198" customFormat="true" spans="1:7">
      <c r="A359" s="223">
        <v>2040611</v>
      </c>
      <c r="B359" s="223" t="s">
        <v>954</v>
      </c>
      <c r="C359" s="241">
        <v>0</v>
      </c>
      <c r="D359" s="242"/>
      <c r="E359" s="190">
        <v>0</v>
      </c>
      <c r="F359" s="245"/>
      <c r="G359" s="244"/>
    </row>
    <row r="360" s="198" customFormat="true" spans="1:7">
      <c r="A360" s="223">
        <v>2040612</v>
      </c>
      <c r="B360" s="223" t="s">
        <v>955</v>
      </c>
      <c r="C360" s="241">
        <v>300.5</v>
      </c>
      <c r="D360" s="242">
        <v>268</v>
      </c>
      <c r="E360" s="190">
        <v>268</v>
      </c>
      <c r="F360" s="245">
        <f t="shared" si="27"/>
        <v>1</v>
      </c>
      <c r="G360" s="244"/>
    </row>
    <row r="361" s="198" customFormat="true" spans="1:7">
      <c r="A361" s="223">
        <v>2040613</v>
      </c>
      <c r="B361" s="223" t="s">
        <v>777</v>
      </c>
      <c r="C361" s="241">
        <v>51</v>
      </c>
      <c r="D361" s="242">
        <v>34</v>
      </c>
      <c r="E361" s="190">
        <v>34</v>
      </c>
      <c r="F361" s="245">
        <f t="shared" si="27"/>
        <v>1</v>
      </c>
      <c r="G361" s="244"/>
    </row>
    <row r="362" s="198" customFormat="true" spans="1:7">
      <c r="A362" s="223">
        <v>2040650</v>
      </c>
      <c r="B362" s="223" t="s">
        <v>745</v>
      </c>
      <c r="C362" s="241">
        <v>0</v>
      </c>
      <c r="D362" s="242"/>
      <c r="E362" s="190">
        <v>0</v>
      </c>
      <c r="F362" s="245"/>
      <c r="G362" s="244"/>
    </row>
    <row r="363" s="198" customFormat="true" spans="1:7">
      <c r="A363" s="223">
        <v>2040699</v>
      </c>
      <c r="B363" s="223" t="s">
        <v>956</v>
      </c>
      <c r="C363" s="241">
        <v>2176.69</v>
      </c>
      <c r="D363" s="242">
        <v>2165</v>
      </c>
      <c r="E363" s="190">
        <v>2147</v>
      </c>
      <c r="F363" s="245">
        <f>E363/D363</f>
        <v>0.991685912240185</v>
      </c>
      <c r="G363" s="244"/>
    </row>
    <row r="364" s="198" customFormat="true" spans="1:7">
      <c r="A364" s="223">
        <v>20407</v>
      </c>
      <c r="B364" s="224" t="s">
        <v>957</v>
      </c>
      <c r="C364" s="241">
        <v>0</v>
      </c>
      <c r="D364" s="242"/>
      <c r="E364" s="190">
        <f>SUM(E365:E373)</f>
        <v>0</v>
      </c>
      <c r="F364" s="245"/>
      <c r="G364" s="244"/>
    </row>
    <row r="365" s="198" customFormat="true" spans="1:7">
      <c r="A365" s="223">
        <v>2040701</v>
      </c>
      <c r="B365" s="223" t="s">
        <v>736</v>
      </c>
      <c r="C365" s="241">
        <v>0</v>
      </c>
      <c r="D365" s="242"/>
      <c r="E365" s="190">
        <v>0</v>
      </c>
      <c r="F365" s="245"/>
      <c r="G365" s="244"/>
    </row>
    <row r="366" s="198" customFormat="true" spans="1:7">
      <c r="A366" s="223">
        <v>2040702</v>
      </c>
      <c r="B366" s="223" t="s">
        <v>737</v>
      </c>
      <c r="C366" s="241">
        <v>0</v>
      </c>
      <c r="D366" s="242"/>
      <c r="E366" s="190">
        <v>0</v>
      </c>
      <c r="F366" s="245"/>
      <c r="G366" s="244"/>
    </row>
    <row r="367" s="198" customFormat="true" spans="1:7">
      <c r="A367" s="223">
        <v>2040703</v>
      </c>
      <c r="B367" s="223" t="s">
        <v>738</v>
      </c>
      <c r="C367" s="241">
        <v>0</v>
      </c>
      <c r="D367" s="242"/>
      <c r="E367" s="190">
        <v>0</v>
      </c>
      <c r="F367" s="245"/>
      <c r="G367" s="244"/>
    </row>
    <row r="368" s="198" customFormat="true" spans="1:7">
      <c r="A368" s="223">
        <v>2040704</v>
      </c>
      <c r="B368" s="223" t="s">
        <v>958</v>
      </c>
      <c r="C368" s="241">
        <v>0</v>
      </c>
      <c r="D368" s="242"/>
      <c r="E368" s="190">
        <v>0</v>
      </c>
      <c r="F368" s="245"/>
      <c r="G368" s="244"/>
    </row>
    <row r="369" s="198" customFormat="true" spans="1:7">
      <c r="A369" s="223">
        <v>2040705</v>
      </c>
      <c r="B369" s="223" t="s">
        <v>959</v>
      </c>
      <c r="C369" s="241">
        <v>0</v>
      </c>
      <c r="D369" s="242"/>
      <c r="E369" s="190">
        <v>0</v>
      </c>
      <c r="F369" s="245"/>
      <c r="G369" s="244"/>
    </row>
    <row r="370" s="198" customFormat="true" spans="1:7">
      <c r="A370" s="223">
        <v>2040706</v>
      </c>
      <c r="B370" s="223" t="s">
        <v>960</v>
      </c>
      <c r="C370" s="241">
        <v>0</v>
      </c>
      <c r="D370" s="242"/>
      <c r="E370" s="190">
        <v>0</v>
      </c>
      <c r="F370" s="245"/>
      <c r="G370" s="244"/>
    </row>
    <row r="371" s="198" customFormat="true" spans="1:7">
      <c r="A371" s="223">
        <v>2040707</v>
      </c>
      <c r="B371" s="223" t="s">
        <v>777</v>
      </c>
      <c r="C371" s="241">
        <v>0</v>
      </c>
      <c r="D371" s="242"/>
      <c r="E371" s="190">
        <v>0</v>
      </c>
      <c r="F371" s="245"/>
      <c r="G371" s="244"/>
    </row>
    <row r="372" s="198" customFormat="true" spans="1:7">
      <c r="A372" s="223">
        <v>2040750</v>
      </c>
      <c r="B372" s="223" t="s">
        <v>745</v>
      </c>
      <c r="C372" s="241">
        <v>0</v>
      </c>
      <c r="D372" s="242"/>
      <c r="E372" s="190">
        <v>0</v>
      </c>
      <c r="F372" s="245"/>
      <c r="G372" s="244"/>
    </row>
    <row r="373" s="198" customFormat="true" spans="1:7">
      <c r="A373" s="223">
        <v>2040799</v>
      </c>
      <c r="B373" s="223" t="s">
        <v>961</v>
      </c>
      <c r="C373" s="241">
        <v>0</v>
      </c>
      <c r="D373" s="242"/>
      <c r="E373" s="190">
        <v>0</v>
      </c>
      <c r="F373" s="245"/>
      <c r="G373" s="244"/>
    </row>
    <row r="374" s="198" customFormat="true" spans="1:7">
      <c r="A374" s="223">
        <v>20408</v>
      </c>
      <c r="B374" s="224" t="s">
        <v>962</v>
      </c>
      <c r="C374" s="241">
        <v>0</v>
      </c>
      <c r="D374" s="242"/>
      <c r="E374" s="190">
        <f>SUM(E375:E383)</f>
        <v>0</v>
      </c>
      <c r="F374" s="245"/>
      <c r="G374" s="244"/>
    </row>
    <row r="375" s="198" customFormat="true" spans="1:7">
      <c r="A375" s="223">
        <v>2040801</v>
      </c>
      <c r="B375" s="223" t="s">
        <v>736</v>
      </c>
      <c r="C375" s="241">
        <v>0</v>
      </c>
      <c r="D375" s="242"/>
      <c r="E375" s="190">
        <v>0</v>
      </c>
      <c r="F375" s="245"/>
      <c r="G375" s="244"/>
    </row>
    <row r="376" s="198" customFormat="true" spans="1:7">
      <c r="A376" s="223">
        <v>2040802</v>
      </c>
      <c r="B376" s="223" t="s">
        <v>737</v>
      </c>
      <c r="C376" s="241">
        <v>0</v>
      </c>
      <c r="D376" s="242"/>
      <c r="E376" s="190">
        <v>0</v>
      </c>
      <c r="F376" s="245"/>
      <c r="G376" s="244"/>
    </row>
    <row r="377" s="198" customFormat="true" spans="1:7">
      <c r="A377" s="223">
        <v>2040803</v>
      </c>
      <c r="B377" s="223" t="s">
        <v>738</v>
      </c>
      <c r="C377" s="241">
        <v>0</v>
      </c>
      <c r="D377" s="242"/>
      <c r="E377" s="190">
        <v>0</v>
      </c>
      <c r="F377" s="245"/>
      <c r="G377" s="244"/>
    </row>
    <row r="378" s="198" customFormat="true" spans="1:7">
      <c r="A378" s="223">
        <v>2040804</v>
      </c>
      <c r="B378" s="223" t="s">
        <v>963</v>
      </c>
      <c r="C378" s="241">
        <v>0</v>
      </c>
      <c r="D378" s="242"/>
      <c r="E378" s="190">
        <v>0</v>
      </c>
      <c r="F378" s="245"/>
      <c r="G378" s="244"/>
    </row>
    <row r="379" s="198" customFormat="true" spans="1:7">
      <c r="A379" s="223">
        <v>2040805</v>
      </c>
      <c r="B379" s="223" t="s">
        <v>964</v>
      </c>
      <c r="C379" s="241">
        <v>0</v>
      </c>
      <c r="D379" s="242"/>
      <c r="E379" s="190">
        <v>0</v>
      </c>
      <c r="F379" s="245"/>
      <c r="G379" s="244"/>
    </row>
    <row r="380" s="198" customFormat="true" spans="1:7">
      <c r="A380" s="223">
        <v>2040806</v>
      </c>
      <c r="B380" s="223" t="s">
        <v>965</v>
      </c>
      <c r="C380" s="241">
        <v>0</v>
      </c>
      <c r="D380" s="242"/>
      <c r="E380" s="190">
        <v>0</v>
      </c>
      <c r="F380" s="245"/>
      <c r="G380" s="244"/>
    </row>
    <row r="381" s="198" customFormat="true" spans="1:7">
      <c r="A381" s="223">
        <v>2040807</v>
      </c>
      <c r="B381" s="223" t="s">
        <v>777</v>
      </c>
      <c r="C381" s="241">
        <v>0</v>
      </c>
      <c r="D381" s="242"/>
      <c r="E381" s="190">
        <v>0</v>
      </c>
      <c r="F381" s="245"/>
      <c r="G381" s="244"/>
    </row>
    <row r="382" s="198" customFormat="true" spans="1:7">
      <c r="A382" s="223">
        <v>2040850</v>
      </c>
      <c r="B382" s="223" t="s">
        <v>745</v>
      </c>
      <c r="C382" s="241">
        <v>0</v>
      </c>
      <c r="D382" s="242"/>
      <c r="E382" s="190">
        <v>0</v>
      </c>
      <c r="F382" s="245"/>
      <c r="G382" s="244"/>
    </row>
    <row r="383" s="198" customFormat="true" spans="1:7">
      <c r="A383" s="223">
        <v>2040899</v>
      </c>
      <c r="B383" s="223" t="s">
        <v>966</v>
      </c>
      <c r="C383" s="241">
        <v>0</v>
      </c>
      <c r="D383" s="242"/>
      <c r="E383" s="190">
        <v>0</v>
      </c>
      <c r="F383" s="245"/>
      <c r="G383" s="244"/>
    </row>
    <row r="384" s="198" customFormat="true" spans="1:7">
      <c r="A384" s="223">
        <v>20409</v>
      </c>
      <c r="B384" s="224" t="s">
        <v>967</v>
      </c>
      <c r="C384" s="241">
        <v>0</v>
      </c>
      <c r="D384" s="242"/>
      <c r="E384" s="190">
        <f>SUM(E385:E391)</f>
        <v>0</v>
      </c>
      <c r="F384" s="245"/>
      <c r="G384" s="244"/>
    </row>
    <row r="385" s="198" customFormat="true" spans="1:7">
      <c r="A385" s="223">
        <v>2040901</v>
      </c>
      <c r="B385" s="223" t="s">
        <v>736</v>
      </c>
      <c r="C385" s="241">
        <v>0</v>
      </c>
      <c r="D385" s="242"/>
      <c r="E385" s="190">
        <v>0</v>
      </c>
      <c r="F385" s="245"/>
      <c r="G385" s="244"/>
    </row>
    <row r="386" s="198" customFormat="true" spans="1:7">
      <c r="A386" s="223">
        <v>2040902</v>
      </c>
      <c r="B386" s="223" t="s">
        <v>737</v>
      </c>
      <c r="C386" s="241">
        <v>0</v>
      </c>
      <c r="D386" s="242"/>
      <c r="E386" s="190">
        <v>0</v>
      </c>
      <c r="F386" s="245"/>
      <c r="G386" s="244"/>
    </row>
    <row r="387" s="198" customFormat="true" spans="1:7">
      <c r="A387" s="223">
        <v>2040903</v>
      </c>
      <c r="B387" s="223" t="s">
        <v>738</v>
      </c>
      <c r="C387" s="241">
        <v>0</v>
      </c>
      <c r="D387" s="242"/>
      <c r="E387" s="190">
        <v>0</v>
      </c>
      <c r="F387" s="245"/>
      <c r="G387" s="244"/>
    </row>
    <row r="388" s="198" customFormat="true" spans="1:7">
      <c r="A388" s="223">
        <v>2040904</v>
      </c>
      <c r="B388" s="223" t="s">
        <v>968</v>
      </c>
      <c r="C388" s="241">
        <v>0</v>
      </c>
      <c r="D388" s="242"/>
      <c r="E388" s="190">
        <v>0</v>
      </c>
      <c r="F388" s="245"/>
      <c r="G388" s="244"/>
    </row>
    <row r="389" s="198" customFormat="true" spans="1:7">
      <c r="A389" s="223">
        <v>2040905</v>
      </c>
      <c r="B389" s="223" t="s">
        <v>969</v>
      </c>
      <c r="C389" s="241">
        <v>0</v>
      </c>
      <c r="D389" s="242"/>
      <c r="E389" s="190">
        <v>0</v>
      </c>
      <c r="F389" s="245"/>
      <c r="G389" s="244"/>
    </row>
    <row r="390" s="198" customFormat="true" spans="1:7">
      <c r="A390" s="223">
        <v>2040950</v>
      </c>
      <c r="B390" s="223" t="s">
        <v>745</v>
      </c>
      <c r="C390" s="241">
        <v>0</v>
      </c>
      <c r="D390" s="242"/>
      <c r="E390" s="190">
        <v>0</v>
      </c>
      <c r="F390" s="245"/>
      <c r="G390" s="244"/>
    </row>
    <row r="391" s="198" customFormat="true" spans="1:7">
      <c r="A391" s="223">
        <v>2040999</v>
      </c>
      <c r="B391" s="223" t="s">
        <v>970</v>
      </c>
      <c r="C391" s="241">
        <v>0</v>
      </c>
      <c r="D391" s="242"/>
      <c r="E391" s="190">
        <v>0</v>
      </c>
      <c r="F391" s="245"/>
      <c r="G391" s="244"/>
    </row>
    <row r="392" s="198" customFormat="true" spans="1:7">
      <c r="A392" s="223">
        <v>20410</v>
      </c>
      <c r="B392" s="224" t="s">
        <v>971</v>
      </c>
      <c r="C392" s="241">
        <v>0</v>
      </c>
      <c r="D392" s="242"/>
      <c r="E392" s="190">
        <f>SUM(E393:E397)</f>
        <v>0</v>
      </c>
      <c r="F392" s="245"/>
      <c r="G392" s="244"/>
    </row>
    <row r="393" s="198" customFormat="true" spans="1:7">
      <c r="A393" s="223">
        <v>2041001</v>
      </c>
      <c r="B393" s="223" t="s">
        <v>736</v>
      </c>
      <c r="C393" s="241">
        <v>0</v>
      </c>
      <c r="D393" s="242"/>
      <c r="E393" s="190">
        <v>0</v>
      </c>
      <c r="F393" s="245"/>
      <c r="G393" s="244"/>
    </row>
    <row r="394" s="198" customFormat="true" spans="1:7">
      <c r="A394" s="223">
        <v>2041002</v>
      </c>
      <c r="B394" s="223" t="s">
        <v>737</v>
      </c>
      <c r="C394" s="241">
        <v>0</v>
      </c>
      <c r="D394" s="242"/>
      <c r="E394" s="190">
        <v>0</v>
      </c>
      <c r="F394" s="245"/>
      <c r="G394" s="244"/>
    </row>
    <row r="395" s="198" customFormat="true" spans="1:7">
      <c r="A395" s="223">
        <v>2041006</v>
      </c>
      <c r="B395" s="223" t="s">
        <v>777</v>
      </c>
      <c r="C395" s="241">
        <v>0</v>
      </c>
      <c r="D395" s="242"/>
      <c r="E395" s="190">
        <v>0</v>
      </c>
      <c r="F395" s="245"/>
      <c r="G395" s="244"/>
    </row>
    <row r="396" s="198" customFormat="true" spans="1:7">
      <c r="A396" s="223">
        <v>2041007</v>
      </c>
      <c r="B396" s="223" t="s">
        <v>972</v>
      </c>
      <c r="C396" s="241">
        <v>0</v>
      </c>
      <c r="D396" s="242"/>
      <c r="E396" s="190">
        <v>0</v>
      </c>
      <c r="F396" s="245"/>
      <c r="G396" s="244"/>
    </row>
    <row r="397" s="198" customFormat="true" spans="1:7">
      <c r="A397" s="223">
        <v>2041099</v>
      </c>
      <c r="B397" s="223" t="s">
        <v>973</v>
      </c>
      <c r="C397" s="241">
        <v>0</v>
      </c>
      <c r="D397" s="242"/>
      <c r="E397" s="190">
        <v>0</v>
      </c>
      <c r="F397" s="245"/>
      <c r="G397" s="244"/>
    </row>
    <row r="398" s="198" customFormat="true" spans="1:7">
      <c r="A398" s="223">
        <v>20499</v>
      </c>
      <c r="B398" s="224" t="s">
        <v>974</v>
      </c>
      <c r="C398" s="241">
        <v>2603.25</v>
      </c>
      <c r="D398" s="242">
        <f>SUM(D399)</f>
        <v>644</v>
      </c>
      <c r="E398" s="190">
        <f>E399</f>
        <v>632</v>
      </c>
      <c r="F398" s="245">
        <f t="shared" ref="F398:F403" si="28">E398/D398</f>
        <v>0.981366459627329</v>
      </c>
      <c r="G398" s="244"/>
    </row>
    <row r="399" s="198" customFormat="true" spans="1:7">
      <c r="A399" s="223">
        <v>2049901</v>
      </c>
      <c r="B399" s="223" t="s">
        <v>975</v>
      </c>
      <c r="C399" s="241">
        <v>2603.25</v>
      </c>
      <c r="D399" s="242">
        <v>644</v>
      </c>
      <c r="E399" s="190">
        <v>632</v>
      </c>
      <c r="F399" s="245">
        <f t="shared" si="28"/>
        <v>0.981366459627329</v>
      </c>
      <c r="G399" s="244"/>
    </row>
    <row r="400" s="198" customFormat="true" spans="1:7">
      <c r="A400" s="223">
        <v>205</v>
      </c>
      <c r="B400" s="224" t="s">
        <v>976</v>
      </c>
      <c r="C400" s="241">
        <v>152610.921992</v>
      </c>
      <c r="D400" s="242">
        <f>SUM(D401,D406,D415,D421,D427,D431,D435,D439,D445,D452)</f>
        <v>145141</v>
      </c>
      <c r="E400" s="190">
        <f>SUM(E401,E406,E415,E421,E427,E431,E435,E439,E445,E452)</f>
        <v>148944</v>
      </c>
      <c r="F400" s="245">
        <f t="shared" si="28"/>
        <v>1.02620210691672</v>
      </c>
      <c r="G400" s="244"/>
    </row>
    <row r="401" s="198" customFormat="true" spans="1:7">
      <c r="A401" s="223">
        <v>20501</v>
      </c>
      <c r="B401" s="224" t="s">
        <v>977</v>
      </c>
      <c r="C401" s="241">
        <v>5772.963869</v>
      </c>
      <c r="D401" s="242">
        <f>SUM(D402:D405)</f>
        <v>5708</v>
      </c>
      <c r="E401" s="190">
        <f>SUM(E402:E405)</f>
        <v>4990</v>
      </c>
      <c r="F401" s="245">
        <f t="shared" si="28"/>
        <v>0.874211632796076</v>
      </c>
      <c r="G401" s="244"/>
    </row>
    <row r="402" s="198" customFormat="true" spans="1:7">
      <c r="A402" s="223">
        <v>2050101</v>
      </c>
      <c r="B402" s="223" t="s">
        <v>736</v>
      </c>
      <c r="C402" s="241">
        <v>3290.823378</v>
      </c>
      <c r="D402" s="242">
        <v>3193</v>
      </c>
      <c r="E402" s="190">
        <v>3190</v>
      </c>
      <c r="F402" s="245">
        <f t="shared" si="28"/>
        <v>0.999060444722831</v>
      </c>
      <c r="G402" s="244"/>
    </row>
    <row r="403" s="198" customFormat="true" spans="1:7">
      <c r="A403" s="223">
        <v>2050102</v>
      </c>
      <c r="B403" s="223" t="s">
        <v>737</v>
      </c>
      <c r="C403" s="241">
        <v>736.8</v>
      </c>
      <c r="D403" s="242">
        <v>761</v>
      </c>
      <c r="E403" s="190">
        <v>713</v>
      </c>
      <c r="F403" s="245">
        <f t="shared" si="28"/>
        <v>0.936925098554534</v>
      </c>
      <c r="G403" s="244"/>
    </row>
    <row r="404" s="198" customFormat="true" spans="1:7">
      <c r="A404" s="223">
        <v>2050103</v>
      </c>
      <c r="B404" s="223" t="s">
        <v>738</v>
      </c>
      <c r="C404" s="241">
        <v>0</v>
      </c>
      <c r="D404" s="242"/>
      <c r="E404" s="190">
        <v>0</v>
      </c>
      <c r="F404" s="245"/>
      <c r="G404" s="244"/>
    </row>
    <row r="405" s="198" customFormat="true" spans="1:7">
      <c r="A405" s="223">
        <v>2050199</v>
      </c>
      <c r="B405" s="223" t="s">
        <v>978</v>
      </c>
      <c r="C405" s="241">
        <v>1745.340491</v>
      </c>
      <c r="D405" s="242">
        <v>1754</v>
      </c>
      <c r="E405" s="190">
        <v>1087</v>
      </c>
      <c r="F405" s="245">
        <f t="shared" ref="F405:F410" si="29">E405/D405</f>
        <v>0.619726339794755</v>
      </c>
      <c r="G405" s="244"/>
    </row>
    <row r="406" s="198" customFormat="true" spans="1:7">
      <c r="A406" s="223">
        <v>20502</v>
      </c>
      <c r="B406" s="224" t="s">
        <v>979</v>
      </c>
      <c r="C406" s="241">
        <v>124436.792209</v>
      </c>
      <c r="D406" s="242">
        <f>SUM(D407:D414)</f>
        <v>117600</v>
      </c>
      <c r="E406" s="190">
        <f>SUM(E407:E414)</f>
        <v>122461</v>
      </c>
      <c r="F406" s="245">
        <f t="shared" si="29"/>
        <v>1.04133503401361</v>
      </c>
      <c r="G406" s="244"/>
    </row>
    <row r="407" s="198" customFormat="true" spans="1:7">
      <c r="A407" s="223">
        <v>2050201</v>
      </c>
      <c r="B407" s="223" t="s">
        <v>980</v>
      </c>
      <c r="C407" s="241">
        <v>17511.096289</v>
      </c>
      <c r="D407" s="242">
        <v>13325</v>
      </c>
      <c r="E407" s="190">
        <v>18391</v>
      </c>
      <c r="F407" s="245">
        <f t="shared" si="29"/>
        <v>1.38018761726079</v>
      </c>
      <c r="G407" s="244"/>
    </row>
    <row r="408" s="198" customFormat="true" spans="1:7">
      <c r="A408" s="223">
        <v>2050202</v>
      </c>
      <c r="B408" s="223" t="s">
        <v>981</v>
      </c>
      <c r="C408" s="241">
        <v>56302.935407</v>
      </c>
      <c r="D408" s="242">
        <v>56237</v>
      </c>
      <c r="E408" s="190">
        <v>56071</v>
      </c>
      <c r="F408" s="245">
        <f t="shared" si="29"/>
        <v>0.997048206696659</v>
      </c>
      <c r="G408" s="244"/>
    </row>
    <row r="409" s="198" customFormat="true" spans="1:7">
      <c r="A409" s="223">
        <v>2050203</v>
      </c>
      <c r="B409" s="223" t="s">
        <v>982</v>
      </c>
      <c r="C409" s="241">
        <v>30344.809039</v>
      </c>
      <c r="D409" s="242">
        <v>30051</v>
      </c>
      <c r="E409" s="190">
        <v>29951</v>
      </c>
      <c r="F409" s="245">
        <f t="shared" si="29"/>
        <v>0.996672323716349</v>
      </c>
      <c r="G409" s="244"/>
    </row>
    <row r="410" s="198" customFormat="true" spans="1:7">
      <c r="A410" s="223">
        <v>2050204</v>
      </c>
      <c r="B410" s="223" t="s">
        <v>983</v>
      </c>
      <c r="C410" s="241">
        <v>10949.97958</v>
      </c>
      <c r="D410" s="242">
        <v>9420</v>
      </c>
      <c r="E410" s="190">
        <v>9987</v>
      </c>
      <c r="F410" s="245">
        <f t="shared" si="29"/>
        <v>1.06019108280255</v>
      </c>
      <c r="G410" s="244"/>
    </row>
    <row r="411" s="198" customFormat="true" spans="1:7">
      <c r="A411" s="223">
        <v>2050205</v>
      </c>
      <c r="B411" s="223" t="s">
        <v>984</v>
      </c>
      <c r="C411" s="241">
        <v>0</v>
      </c>
      <c r="D411" s="242"/>
      <c r="E411" s="190">
        <v>0</v>
      </c>
      <c r="F411" s="245"/>
      <c r="G411" s="244"/>
    </row>
    <row r="412" s="198" customFormat="true" spans="1:7">
      <c r="A412" s="223">
        <v>2050206</v>
      </c>
      <c r="B412" s="223" t="s">
        <v>985</v>
      </c>
      <c r="C412" s="241">
        <v>0</v>
      </c>
      <c r="D412" s="242"/>
      <c r="E412" s="190">
        <v>0</v>
      </c>
      <c r="F412" s="245"/>
      <c r="G412" s="244"/>
    </row>
    <row r="413" s="198" customFormat="true" spans="1:7">
      <c r="A413" s="223">
        <v>2050207</v>
      </c>
      <c r="B413" s="223" t="s">
        <v>986</v>
      </c>
      <c r="C413" s="241">
        <v>0</v>
      </c>
      <c r="D413" s="242"/>
      <c r="E413" s="190">
        <v>0</v>
      </c>
      <c r="F413" s="245"/>
      <c r="G413" s="244"/>
    </row>
    <row r="414" s="198" customFormat="true" spans="1:7">
      <c r="A414" s="223">
        <v>2050299</v>
      </c>
      <c r="B414" s="223" t="s">
        <v>987</v>
      </c>
      <c r="C414" s="241">
        <v>9327.971894</v>
      </c>
      <c r="D414" s="242">
        <v>8567</v>
      </c>
      <c r="E414" s="190">
        <v>8061</v>
      </c>
      <c r="F414" s="245">
        <f t="shared" ref="F414:F417" si="30">E414/D414</f>
        <v>0.940936150344345</v>
      </c>
      <c r="G414" s="244"/>
    </row>
    <row r="415" s="198" customFormat="true" spans="1:7">
      <c r="A415" s="223">
        <v>20503</v>
      </c>
      <c r="B415" s="224" t="s">
        <v>988</v>
      </c>
      <c r="C415" s="241">
        <v>8105.488706</v>
      </c>
      <c r="D415" s="242">
        <f>SUM(D416:D420)</f>
        <v>8455</v>
      </c>
      <c r="E415" s="190">
        <f>SUM(E416:E420)</f>
        <v>8453</v>
      </c>
      <c r="F415" s="245">
        <f t="shared" si="30"/>
        <v>0.999763453577765</v>
      </c>
      <c r="G415" s="244"/>
    </row>
    <row r="416" s="198" customFormat="true" spans="1:7">
      <c r="A416" s="223">
        <v>2050301</v>
      </c>
      <c r="B416" s="223" t="s">
        <v>989</v>
      </c>
      <c r="C416" s="241">
        <v>0</v>
      </c>
      <c r="D416" s="242"/>
      <c r="E416" s="190">
        <v>0</v>
      </c>
      <c r="F416" s="245"/>
      <c r="G416" s="244"/>
    </row>
    <row r="417" s="198" customFormat="true" spans="1:7">
      <c r="A417" s="223">
        <v>2050302</v>
      </c>
      <c r="B417" s="223" t="s">
        <v>990</v>
      </c>
      <c r="C417" s="241">
        <v>8105.488706</v>
      </c>
      <c r="D417" s="242">
        <v>8455</v>
      </c>
      <c r="E417" s="190">
        <v>8453</v>
      </c>
      <c r="F417" s="245">
        <f t="shared" si="30"/>
        <v>0.999763453577765</v>
      </c>
      <c r="G417" s="244"/>
    </row>
    <row r="418" s="198" customFormat="true" spans="1:7">
      <c r="A418" s="223">
        <v>2050303</v>
      </c>
      <c r="B418" s="223" t="s">
        <v>991</v>
      </c>
      <c r="C418" s="241">
        <v>0</v>
      </c>
      <c r="D418" s="242"/>
      <c r="E418" s="190">
        <v>0</v>
      </c>
      <c r="F418" s="245"/>
      <c r="G418" s="244"/>
    </row>
    <row r="419" s="198" customFormat="true" spans="1:7">
      <c r="A419" s="223">
        <v>2050305</v>
      </c>
      <c r="B419" s="223" t="s">
        <v>992</v>
      </c>
      <c r="C419" s="241">
        <v>0</v>
      </c>
      <c r="D419" s="242"/>
      <c r="E419" s="190">
        <v>0</v>
      </c>
      <c r="F419" s="245"/>
      <c r="G419" s="244"/>
    </row>
    <row r="420" s="198" customFormat="true" spans="1:7">
      <c r="A420" s="223">
        <v>2050399</v>
      </c>
      <c r="B420" s="223" t="s">
        <v>993</v>
      </c>
      <c r="C420" s="241">
        <v>0</v>
      </c>
      <c r="D420" s="242"/>
      <c r="E420" s="190">
        <v>0</v>
      </c>
      <c r="F420" s="245"/>
      <c r="G420" s="244"/>
    </row>
    <row r="421" s="198" customFormat="true" spans="1:7">
      <c r="A421" s="223">
        <v>20504</v>
      </c>
      <c r="B421" s="224" t="s">
        <v>994</v>
      </c>
      <c r="C421" s="241">
        <v>307</v>
      </c>
      <c r="D421" s="242">
        <f>SUM(D422:D426)</f>
        <v>105</v>
      </c>
      <c r="E421" s="190">
        <f>SUM(E422:E426)</f>
        <v>104</v>
      </c>
      <c r="F421" s="245">
        <f>E421/D421</f>
        <v>0.990476190476191</v>
      </c>
      <c r="G421" s="244"/>
    </row>
    <row r="422" s="198" customFormat="true" spans="1:7">
      <c r="A422" s="223">
        <v>2050401</v>
      </c>
      <c r="B422" s="223" t="s">
        <v>995</v>
      </c>
      <c r="C422" s="241">
        <v>0</v>
      </c>
      <c r="D422" s="242"/>
      <c r="E422" s="190">
        <v>0</v>
      </c>
      <c r="F422" s="245"/>
      <c r="G422" s="244"/>
    </row>
    <row r="423" s="198" customFormat="true" spans="1:7">
      <c r="A423" s="223">
        <v>2050402</v>
      </c>
      <c r="B423" s="223" t="s">
        <v>996</v>
      </c>
      <c r="C423" s="241">
        <v>0</v>
      </c>
      <c r="D423" s="242"/>
      <c r="E423" s="190">
        <v>0</v>
      </c>
      <c r="F423" s="245"/>
      <c r="G423" s="244"/>
    </row>
    <row r="424" s="198" customFormat="true" spans="1:7">
      <c r="A424" s="223">
        <v>2050403</v>
      </c>
      <c r="B424" s="223" t="s">
        <v>997</v>
      </c>
      <c r="C424" s="241">
        <v>0</v>
      </c>
      <c r="D424" s="242"/>
      <c r="E424" s="190">
        <v>0</v>
      </c>
      <c r="F424" s="245"/>
      <c r="G424" s="244"/>
    </row>
    <row r="425" s="198" customFormat="true" spans="1:7">
      <c r="A425" s="223">
        <v>2050404</v>
      </c>
      <c r="B425" s="223" t="s">
        <v>998</v>
      </c>
      <c r="C425" s="241">
        <v>0</v>
      </c>
      <c r="D425" s="242"/>
      <c r="E425" s="190">
        <v>0</v>
      </c>
      <c r="F425" s="245"/>
      <c r="G425" s="244"/>
    </row>
    <row r="426" s="198" customFormat="true" spans="1:7">
      <c r="A426" s="223">
        <v>2050499</v>
      </c>
      <c r="B426" s="223" t="s">
        <v>999</v>
      </c>
      <c r="C426" s="241">
        <v>307</v>
      </c>
      <c r="D426" s="242">
        <v>105</v>
      </c>
      <c r="E426" s="190">
        <v>104</v>
      </c>
      <c r="F426" s="245">
        <f>E426/D426</f>
        <v>0.990476190476191</v>
      </c>
      <c r="G426" s="244"/>
    </row>
    <row r="427" s="198" customFormat="true" spans="1:7">
      <c r="A427" s="223">
        <v>20505</v>
      </c>
      <c r="B427" s="224" t="s">
        <v>1000</v>
      </c>
      <c r="C427" s="241">
        <v>0</v>
      </c>
      <c r="D427" s="242"/>
      <c r="E427" s="190">
        <f>SUM(E428:E430)</f>
        <v>0</v>
      </c>
      <c r="F427" s="245"/>
      <c r="G427" s="244"/>
    </row>
    <row r="428" s="198" customFormat="true" spans="1:7">
      <c r="A428" s="223">
        <v>2050501</v>
      </c>
      <c r="B428" s="223" t="s">
        <v>1001</v>
      </c>
      <c r="C428" s="241">
        <v>0</v>
      </c>
      <c r="D428" s="242"/>
      <c r="E428" s="190">
        <v>0</v>
      </c>
      <c r="F428" s="245"/>
      <c r="G428" s="244"/>
    </row>
    <row r="429" s="198" customFormat="true" spans="1:7">
      <c r="A429" s="223">
        <v>2050502</v>
      </c>
      <c r="B429" s="223" t="s">
        <v>1002</v>
      </c>
      <c r="C429" s="241">
        <v>0</v>
      </c>
      <c r="D429" s="242"/>
      <c r="E429" s="190">
        <v>0</v>
      </c>
      <c r="F429" s="245"/>
      <c r="G429" s="244"/>
    </row>
    <row r="430" s="198" customFormat="true" spans="1:7">
      <c r="A430" s="223">
        <v>2050599</v>
      </c>
      <c r="B430" s="223" t="s">
        <v>1003</v>
      </c>
      <c r="C430" s="241">
        <v>0</v>
      </c>
      <c r="D430" s="242"/>
      <c r="E430" s="190">
        <v>0</v>
      </c>
      <c r="F430" s="245"/>
      <c r="G430" s="244"/>
    </row>
    <row r="431" s="198" customFormat="true" spans="1:7">
      <c r="A431" s="223">
        <v>20506</v>
      </c>
      <c r="B431" s="224" t="s">
        <v>1004</v>
      </c>
      <c r="C431" s="241">
        <v>0</v>
      </c>
      <c r="D431" s="242"/>
      <c r="E431" s="190">
        <f>SUM(E432:E434)</f>
        <v>0</v>
      </c>
      <c r="F431" s="245"/>
      <c r="G431" s="244"/>
    </row>
    <row r="432" s="198" customFormat="true" spans="1:7">
      <c r="A432" s="223">
        <v>2050601</v>
      </c>
      <c r="B432" s="223" t="s">
        <v>1005</v>
      </c>
      <c r="C432" s="241">
        <v>0</v>
      </c>
      <c r="D432" s="242"/>
      <c r="E432" s="190">
        <v>0</v>
      </c>
      <c r="F432" s="245"/>
      <c r="G432" s="244"/>
    </row>
    <row r="433" s="198" customFormat="true" spans="1:7">
      <c r="A433" s="223">
        <v>2050602</v>
      </c>
      <c r="B433" s="223" t="s">
        <v>1006</v>
      </c>
      <c r="C433" s="241">
        <v>0</v>
      </c>
      <c r="D433" s="242"/>
      <c r="E433" s="190">
        <v>0</v>
      </c>
      <c r="F433" s="245"/>
      <c r="G433" s="244"/>
    </row>
    <row r="434" s="198" customFormat="true" spans="1:7">
      <c r="A434" s="223">
        <v>2050699</v>
      </c>
      <c r="B434" s="223" t="s">
        <v>1007</v>
      </c>
      <c r="C434" s="241">
        <v>0</v>
      </c>
      <c r="D434" s="242"/>
      <c r="E434" s="190">
        <v>0</v>
      </c>
      <c r="F434" s="245"/>
      <c r="G434" s="244"/>
    </row>
    <row r="435" s="198" customFormat="true" spans="1:7">
      <c r="A435" s="223">
        <v>20507</v>
      </c>
      <c r="B435" s="224" t="s">
        <v>1008</v>
      </c>
      <c r="C435" s="241">
        <v>0</v>
      </c>
      <c r="D435" s="242"/>
      <c r="E435" s="190">
        <f>SUM(E436:E438)</f>
        <v>0</v>
      </c>
      <c r="F435" s="245"/>
      <c r="G435" s="244"/>
    </row>
    <row r="436" s="198" customFormat="true" spans="1:7">
      <c r="A436" s="223">
        <v>2050701</v>
      </c>
      <c r="B436" s="223" t="s">
        <v>1009</v>
      </c>
      <c r="C436" s="241">
        <v>0</v>
      </c>
      <c r="D436" s="242"/>
      <c r="E436" s="190">
        <v>0</v>
      </c>
      <c r="F436" s="245"/>
      <c r="G436" s="244"/>
    </row>
    <row r="437" s="198" customFormat="true" spans="1:7">
      <c r="A437" s="223">
        <v>2050702</v>
      </c>
      <c r="B437" s="223" t="s">
        <v>1010</v>
      </c>
      <c r="C437" s="241">
        <v>0</v>
      </c>
      <c r="D437" s="242"/>
      <c r="E437" s="190">
        <v>0</v>
      </c>
      <c r="F437" s="245"/>
      <c r="G437" s="244"/>
    </row>
    <row r="438" s="198" customFormat="true" spans="1:7">
      <c r="A438" s="223">
        <v>2050799</v>
      </c>
      <c r="B438" s="223" t="s">
        <v>1011</v>
      </c>
      <c r="C438" s="241">
        <v>0</v>
      </c>
      <c r="D438" s="242"/>
      <c r="E438" s="190">
        <v>0</v>
      </c>
      <c r="F438" s="245"/>
      <c r="G438" s="244"/>
    </row>
    <row r="439" s="198" customFormat="true" spans="1:7">
      <c r="A439" s="223">
        <v>20508</v>
      </c>
      <c r="B439" s="224" t="s">
        <v>1012</v>
      </c>
      <c r="C439" s="241">
        <v>3037.116906</v>
      </c>
      <c r="D439" s="242">
        <f>SUM(D440:D444)</f>
        <v>2234</v>
      </c>
      <c r="E439" s="190">
        <f>SUM(E440:E444)</f>
        <v>2220</v>
      </c>
      <c r="F439" s="245">
        <f t="shared" ref="F439:F445" si="31">E439/D439</f>
        <v>0.99373321396598</v>
      </c>
      <c r="G439" s="244"/>
    </row>
    <row r="440" s="198" customFormat="true" spans="1:7">
      <c r="A440" s="223">
        <v>2050801</v>
      </c>
      <c r="B440" s="223" t="s">
        <v>1013</v>
      </c>
      <c r="C440" s="241">
        <v>0</v>
      </c>
      <c r="D440" s="242"/>
      <c r="E440" s="190">
        <v>0</v>
      </c>
      <c r="F440" s="245"/>
      <c r="G440" s="244"/>
    </row>
    <row r="441" s="198" customFormat="true" spans="1:7">
      <c r="A441" s="223">
        <v>2050802</v>
      </c>
      <c r="B441" s="223" t="s">
        <v>1014</v>
      </c>
      <c r="C441" s="241">
        <v>3037.116906</v>
      </c>
      <c r="D441" s="242">
        <v>2163</v>
      </c>
      <c r="E441" s="190">
        <v>2127</v>
      </c>
      <c r="F441" s="245">
        <f t="shared" si="31"/>
        <v>0.983356449375867</v>
      </c>
      <c r="G441" s="244"/>
    </row>
    <row r="442" s="198" customFormat="true" spans="1:7">
      <c r="A442" s="223">
        <v>2050803</v>
      </c>
      <c r="B442" s="223" t="s">
        <v>1015</v>
      </c>
      <c r="C442" s="241">
        <v>0</v>
      </c>
      <c r="D442" s="242"/>
      <c r="E442" s="190">
        <v>0</v>
      </c>
      <c r="F442" s="245"/>
      <c r="G442" s="244"/>
    </row>
    <row r="443" s="198" customFormat="true" spans="1:7">
      <c r="A443" s="223">
        <v>2050804</v>
      </c>
      <c r="B443" s="223" t="s">
        <v>1016</v>
      </c>
      <c r="C443" s="241">
        <v>0</v>
      </c>
      <c r="D443" s="242"/>
      <c r="E443" s="190">
        <v>0</v>
      </c>
      <c r="F443" s="245"/>
      <c r="G443" s="244"/>
    </row>
    <row r="444" s="198" customFormat="true" spans="1:7">
      <c r="A444" s="223">
        <v>2050899</v>
      </c>
      <c r="B444" s="223" t="s">
        <v>1017</v>
      </c>
      <c r="C444" s="241">
        <v>0</v>
      </c>
      <c r="D444" s="242">
        <v>71</v>
      </c>
      <c r="E444" s="190">
        <v>93</v>
      </c>
      <c r="F444" s="245">
        <f t="shared" si="31"/>
        <v>1.30985915492958</v>
      </c>
      <c r="G444" s="244"/>
    </row>
    <row r="445" s="198" customFormat="true" spans="1:7">
      <c r="A445" s="223">
        <v>20509</v>
      </c>
      <c r="B445" s="224" t="s">
        <v>1018</v>
      </c>
      <c r="C445" s="241">
        <v>10951.560302</v>
      </c>
      <c r="D445" s="242">
        <f>SUM(D446:D451)</f>
        <v>11027</v>
      </c>
      <c r="E445" s="190">
        <f>SUM(E446:E451)</f>
        <v>10714</v>
      </c>
      <c r="F445" s="245">
        <f t="shared" si="31"/>
        <v>0.971615126507663</v>
      </c>
      <c r="G445" s="244"/>
    </row>
    <row r="446" s="198" customFormat="true" spans="1:7">
      <c r="A446" s="223">
        <v>2050901</v>
      </c>
      <c r="B446" s="223" t="s">
        <v>1019</v>
      </c>
      <c r="C446" s="241">
        <v>0</v>
      </c>
      <c r="D446" s="242"/>
      <c r="E446" s="190">
        <v>0</v>
      </c>
      <c r="F446" s="245"/>
      <c r="G446" s="244"/>
    </row>
    <row r="447" s="198" customFormat="true" spans="1:7">
      <c r="A447" s="223">
        <v>2050902</v>
      </c>
      <c r="B447" s="223" t="s">
        <v>1020</v>
      </c>
      <c r="C447" s="241">
        <v>0</v>
      </c>
      <c r="D447" s="242"/>
      <c r="E447" s="190">
        <v>0</v>
      </c>
      <c r="F447" s="245"/>
      <c r="G447" s="244"/>
    </row>
    <row r="448" s="198" customFormat="true" spans="1:7">
      <c r="A448" s="223">
        <v>2050903</v>
      </c>
      <c r="B448" s="223" t="s">
        <v>1021</v>
      </c>
      <c r="C448" s="241">
        <v>0</v>
      </c>
      <c r="D448" s="242"/>
      <c r="E448" s="190">
        <v>0</v>
      </c>
      <c r="F448" s="245"/>
      <c r="G448" s="244"/>
    </row>
    <row r="449" s="198" customFormat="true" spans="1:7">
      <c r="A449" s="223">
        <v>2050904</v>
      </c>
      <c r="B449" s="223" t="s">
        <v>1022</v>
      </c>
      <c r="C449" s="241">
        <v>7604.9353</v>
      </c>
      <c r="D449" s="242">
        <v>7554</v>
      </c>
      <c r="E449" s="190">
        <v>7405</v>
      </c>
      <c r="F449" s="245">
        <f t="shared" ref="F449:F453" si="32">E449/D449</f>
        <v>0.980275350807519</v>
      </c>
      <c r="G449" s="244"/>
    </row>
    <row r="450" s="198" customFormat="true" spans="1:7">
      <c r="A450" s="223">
        <v>2050905</v>
      </c>
      <c r="B450" s="223" t="s">
        <v>1023</v>
      </c>
      <c r="C450" s="241">
        <v>289.45</v>
      </c>
      <c r="D450" s="242">
        <v>289</v>
      </c>
      <c r="E450" s="190">
        <v>286</v>
      </c>
      <c r="F450" s="245">
        <f t="shared" si="32"/>
        <v>0.98961937716263</v>
      </c>
      <c r="G450" s="244"/>
    </row>
    <row r="451" s="198" customFormat="true" spans="1:7">
      <c r="A451" s="223">
        <v>2050999</v>
      </c>
      <c r="B451" s="223" t="s">
        <v>1024</v>
      </c>
      <c r="C451" s="241">
        <v>3057.175002</v>
      </c>
      <c r="D451" s="242">
        <v>3184</v>
      </c>
      <c r="E451" s="190">
        <v>3023</v>
      </c>
      <c r="F451" s="245">
        <f t="shared" si="32"/>
        <v>0.949434673366834</v>
      </c>
      <c r="G451" s="244"/>
    </row>
    <row r="452" s="198" customFormat="true" spans="1:7">
      <c r="A452" s="223">
        <v>20599</v>
      </c>
      <c r="B452" s="224" t="s">
        <v>1025</v>
      </c>
      <c r="C452" s="241">
        <v>0</v>
      </c>
      <c r="D452" s="242">
        <f>SUM(D453)</f>
        <v>12</v>
      </c>
      <c r="E452" s="190">
        <f>E453</f>
        <v>2</v>
      </c>
      <c r="F452" s="245">
        <f t="shared" si="32"/>
        <v>0.166666666666667</v>
      </c>
      <c r="G452" s="244"/>
    </row>
    <row r="453" s="198" customFormat="true" spans="1:7">
      <c r="A453" s="223">
        <v>2059999</v>
      </c>
      <c r="B453" s="223" t="s">
        <v>1026</v>
      </c>
      <c r="C453" s="241">
        <v>0</v>
      </c>
      <c r="D453" s="242">
        <v>12</v>
      </c>
      <c r="E453" s="190">
        <v>2</v>
      </c>
      <c r="F453" s="245">
        <f t="shared" si="32"/>
        <v>0.166666666666667</v>
      </c>
      <c r="G453" s="244"/>
    </row>
    <row r="454" s="198" customFormat="true" ht="24" spans="1:7">
      <c r="A454" s="223">
        <v>206</v>
      </c>
      <c r="B454" s="224" t="s">
        <v>1027</v>
      </c>
      <c r="C454" s="241">
        <v>15655.621417</v>
      </c>
      <c r="D454" s="242">
        <f>SUM(D455,D460,D468,D474,D478,D483,D488,D495,D499,D503)</f>
        <v>1495</v>
      </c>
      <c r="E454" s="190">
        <f>SUM(E455,E460,E468,E474,E478,E483,E488,E495,E499,E503)</f>
        <v>-844</v>
      </c>
      <c r="F454" s="247" t="s">
        <v>20</v>
      </c>
      <c r="G454" s="248" t="s">
        <v>1028</v>
      </c>
    </row>
    <row r="455" s="198" customFormat="true" spans="1:7">
      <c r="A455" s="223">
        <v>20601</v>
      </c>
      <c r="B455" s="224" t="s">
        <v>1029</v>
      </c>
      <c r="C455" s="241">
        <v>482.464105</v>
      </c>
      <c r="D455" s="242">
        <f>SUM(D456:D459)</f>
        <v>465</v>
      </c>
      <c r="E455" s="190">
        <f>SUM(E456:E459)</f>
        <v>457</v>
      </c>
      <c r="F455" s="245">
        <f t="shared" ref="F455:F457" si="33">E455/D455</f>
        <v>0.982795698924731</v>
      </c>
      <c r="G455" s="244"/>
    </row>
    <row r="456" s="198" customFormat="true" spans="1:7">
      <c r="A456" s="223">
        <v>2060101</v>
      </c>
      <c r="B456" s="223" t="s">
        <v>736</v>
      </c>
      <c r="C456" s="241">
        <v>397.994105</v>
      </c>
      <c r="D456" s="242">
        <v>373</v>
      </c>
      <c r="E456" s="190">
        <v>369</v>
      </c>
      <c r="F456" s="245">
        <f t="shared" si="33"/>
        <v>0.989276139410188</v>
      </c>
      <c r="G456" s="244"/>
    </row>
    <row r="457" s="198" customFormat="true" spans="1:7">
      <c r="A457" s="223">
        <v>2060102</v>
      </c>
      <c r="B457" s="223" t="s">
        <v>737</v>
      </c>
      <c r="C457" s="241">
        <v>84.47</v>
      </c>
      <c r="D457" s="242">
        <v>92</v>
      </c>
      <c r="E457" s="190">
        <v>88</v>
      </c>
      <c r="F457" s="245">
        <f t="shared" si="33"/>
        <v>0.956521739130435</v>
      </c>
      <c r="G457" s="244"/>
    </row>
    <row r="458" s="198" customFormat="true" spans="1:7">
      <c r="A458" s="223">
        <v>2060103</v>
      </c>
      <c r="B458" s="223" t="s">
        <v>738</v>
      </c>
      <c r="C458" s="241">
        <v>0</v>
      </c>
      <c r="D458" s="242"/>
      <c r="E458" s="190">
        <v>0</v>
      </c>
      <c r="F458" s="245"/>
      <c r="G458" s="244"/>
    </row>
    <row r="459" s="198" customFormat="true" spans="1:7">
      <c r="A459" s="223">
        <v>2060199</v>
      </c>
      <c r="B459" s="223" t="s">
        <v>1030</v>
      </c>
      <c r="C459" s="241">
        <v>0</v>
      </c>
      <c r="D459" s="242"/>
      <c r="E459" s="190">
        <v>0</v>
      </c>
      <c r="F459" s="245"/>
      <c r="G459" s="244"/>
    </row>
    <row r="460" s="198" customFormat="true" spans="1:7">
      <c r="A460" s="223">
        <v>20602</v>
      </c>
      <c r="B460" s="224" t="s">
        <v>1031</v>
      </c>
      <c r="C460" s="241">
        <v>50</v>
      </c>
      <c r="D460" s="242">
        <f>SUM(D462:D467)</f>
        <v>70</v>
      </c>
      <c r="E460" s="190">
        <f>SUM(E461:E467)</f>
        <v>10</v>
      </c>
      <c r="F460" s="245">
        <f t="shared" ref="F460:F465" si="34">E460/D460</f>
        <v>0.142857142857143</v>
      </c>
      <c r="G460" s="244"/>
    </row>
    <row r="461" s="198" customFormat="true" spans="1:7">
      <c r="A461" s="223">
        <v>2060201</v>
      </c>
      <c r="B461" s="223" t="s">
        <v>1032</v>
      </c>
      <c r="C461" s="241">
        <v>0</v>
      </c>
      <c r="D461" s="242"/>
      <c r="E461" s="190">
        <v>0</v>
      </c>
      <c r="F461" s="245"/>
      <c r="G461" s="244"/>
    </row>
    <row r="462" s="198" customFormat="true" spans="1:7">
      <c r="A462" s="223">
        <v>2060203</v>
      </c>
      <c r="B462" s="223" t="s">
        <v>1033</v>
      </c>
      <c r="C462" s="241">
        <v>50</v>
      </c>
      <c r="D462" s="242">
        <v>60</v>
      </c>
      <c r="E462" s="190">
        <v>7</v>
      </c>
      <c r="F462" s="245">
        <f t="shared" si="34"/>
        <v>0.116666666666667</v>
      </c>
      <c r="G462" s="244"/>
    </row>
    <row r="463" s="198" customFormat="true" spans="1:7">
      <c r="A463" s="223">
        <v>2060204</v>
      </c>
      <c r="B463" s="223" t="s">
        <v>1034</v>
      </c>
      <c r="C463" s="241">
        <v>0</v>
      </c>
      <c r="D463" s="242"/>
      <c r="E463" s="190">
        <v>0</v>
      </c>
      <c r="F463" s="245"/>
      <c r="G463" s="244"/>
    </row>
    <row r="464" s="198" customFormat="true" spans="1:7">
      <c r="A464" s="223">
        <v>2060205</v>
      </c>
      <c r="B464" s="223" t="s">
        <v>1035</v>
      </c>
      <c r="C464" s="241">
        <v>0</v>
      </c>
      <c r="D464" s="242"/>
      <c r="E464" s="190">
        <v>0</v>
      </c>
      <c r="F464" s="245"/>
      <c r="G464" s="244"/>
    </row>
    <row r="465" s="198" customFormat="true" spans="1:7">
      <c r="A465" s="223">
        <v>2060206</v>
      </c>
      <c r="B465" s="223" t="s">
        <v>1036</v>
      </c>
      <c r="C465" s="241">
        <v>0</v>
      </c>
      <c r="D465" s="242">
        <v>10</v>
      </c>
      <c r="E465" s="190">
        <v>3</v>
      </c>
      <c r="F465" s="245">
        <f t="shared" si="34"/>
        <v>0.3</v>
      </c>
      <c r="G465" s="244"/>
    </row>
    <row r="466" s="198" customFormat="true" spans="1:7">
      <c r="A466" s="223">
        <v>2060207</v>
      </c>
      <c r="B466" s="223" t="s">
        <v>1037</v>
      </c>
      <c r="C466" s="241">
        <v>0</v>
      </c>
      <c r="D466" s="242"/>
      <c r="E466" s="190">
        <v>0</v>
      </c>
      <c r="F466" s="245"/>
      <c r="G466" s="244"/>
    </row>
    <row r="467" s="198" customFormat="true" spans="1:7">
      <c r="A467" s="223">
        <v>2060299</v>
      </c>
      <c r="B467" s="223" t="s">
        <v>1038</v>
      </c>
      <c r="C467" s="241">
        <v>0</v>
      </c>
      <c r="D467" s="242"/>
      <c r="E467" s="190">
        <v>0</v>
      </c>
      <c r="F467" s="245"/>
      <c r="G467" s="244"/>
    </row>
    <row r="468" s="198" customFormat="true" spans="1:7">
      <c r="A468" s="223">
        <v>20603</v>
      </c>
      <c r="B468" s="224" t="s">
        <v>1039</v>
      </c>
      <c r="C468" s="241">
        <v>0</v>
      </c>
      <c r="D468" s="242"/>
      <c r="E468" s="190">
        <f>SUM(E469:E473)</f>
        <v>0</v>
      </c>
      <c r="F468" s="245"/>
      <c r="G468" s="244"/>
    </row>
    <row r="469" s="198" customFormat="true" spans="1:7">
      <c r="A469" s="223">
        <v>2060301</v>
      </c>
      <c r="B469" s="223" t="s">
        <v>1032</v>
      </c>
      <c r="C469" s="241">
        <v>0</v>
      </c>
      <c r="D469" s="242"/>
      <c r="E469" s="190">
        <v>0</v>
      </c>
      <c r="F469" s="245"/>
      <c r="G469" s="244"/>
    </row>
    <row r="470" s="198" customFormat="true" spans="1:7">
      <c r="A470" s="223">
        <v>2060302</v>
      </c>
      <c r="B470" s="223" t="s">
        <v>1040</v>
      </c>
      <c r="C470" s="241">
        <v>0</v>
      </c>
      <c r="D470" s="242"/>
      <c r="E470" s="190">
        <v>0</v>
      </c>
      <c r="F470" s="245"/>
      <c r="G470" s="244"/>
    </row>
    <row r="471" s="198" customFormat="true" spans="1:7">
      <c r="A471" s="223">
        <v>2060303</v>
      </c>
      <c r="B471" s="223" t="s">
        <v>1041</v>
      </c>
      <c r="C471" s="241">
        <v>0</v>
      </c>
      <c r="D471" s="242"/>
      <c r="E471" s="190">
        <v>0</v>
      </c>
      <c r="F471" s="245"/>
      <c r="G471" s="244"/>
    </row>
    <row r="472" s="198" customFormat="true" spans="1:7">
      <c r="A472" s="223">
        <v>2060304</v>
      </c>
      <c r="B472" s="223" t="s">
        <v>1042</v>
      </c>
      <c r="C472" s="241">
        <v>0</v>
      </c>
      <c r="D472" s="242"/>
      <c r="E472" s="190">
        <v>0</v>
      </c>
      <c r="F472" s="245"/>
      <c r="G472" s="244"/>
    </row>
    <row r="473" s="198" customFormat="true" spans="1:7">
      <c r="A473" s="223">
        <v>2060399</v>
      </c>
      <c r="B473" s="223" t="s">
        <v>1043</v>
      </c>
      <c r="C473" s="241">
        <v>0</v>
      </c>
      <c r="D473" s="242"/>
      <c r="E473" s="190">
        <v>0</v>
      </c>
      <c r="F473" s="245"/>
      <c r="G473" s="244"/>
    </row>
    <row r="474" s="198" customFormat="true" spans="1:7">
      <c r="A474" s="223">
        <v>20604</v>
      </c>
      <c r="B474" s="224" t="s">
        <v>1044</v>
      </c>
      <c r="C474" s="241">
        <v>0</v>
      </c>
      <c r="D474" s="242"/>
      <c r="E474" s="190">
        <f>SUM(E475:E477)</f>
        <v>0</v>
      </c>
      <c r="F474" s="245"/>
      <c r="G474" s="244"/>
    </row>
    <row r="475" s="198" customFormat="true" spans="1:7">
      <c r="A475" s="223">
        <v>2060401</v>
      </c>
      <c r="B475" s="223" t="s">
        <v>1032</v>
      </c>
      <c r="C475" s="241">
        <v>0</v>
      </c>
      <c r="D475" s="242"/>
      <c r="E475" s="190">
        <v>0</v>
      </c>
      <c r="F475" s="245"/>
      <c r="G475" s="244"/>
    </row>
    <row r="476" s="198" customFormat="true" spans="1:7">
      <c r="A476" s="223">
        <v>2060404</v>
      </c>
      <c r="B476" s="223" t="s">
        <v>1045</v>
      </c>
      <c r="C476" s="241">
        <v>0</v>
      </c>
      <c r="D476" s="242"/>
      <c r="E476" s="190">
        <v>0</v>
      </c>
      <c r="F476" s="245"/>
      <c r="G476" s="244"/>
    </row>
    <row r="477" s="198" customFormat="true" spans="1:7">
      <c r="A477" s="223">
        <v>2060499</v>
      </c>
      <c r="B477" s="223" t="s">
        <v>1046</v>
      </c>
      <c r="C477" s="241">
        <v>0</v>
      </c>
      <c r="D477" s="242"/>
      <c r="E477" s="190">
        <v>0</v>
      </c>
      <c r="F477" s="245"/>
      <c r="G477" s="244"/>
    </row>
    <row r="478" s="198" customFormat="true" spans="1:7">
      <c r="A478" s="223">
        <v>20605</v>
      </c>
      <c r="B478" s="224" t="s">
        <v>1047</v>
      </c>
      <c r="C478" s="241">
        <v>1136.641312</v>
      </c>
      <c r="D478" s="242">
        <f>SUM(D479:D482)</f>
        <v>1096</v>
      </c>
      <c r="E478" s="190">
        <f>SUM(E479:E482)</f>
        <v>1065</v>
      </c>
      <c r="F478" s="245">
        <f t="shared" ref="F478:F480" si="35">E478/D478</f>
        <v>0.971715328467153</v>
      </c>
      <c r="G478" s="244"/>
    </row>
    <row r="479" s="198" customFormat="true" spans="1:7">
      <c r="A479" s="223">
        <v>2060501</v>
      </c>
      <c r="B479" s="223" t="s">
        <v>1032</v>
      </c>
      <c r="C479" s="241">
        <v>264.641312</v>
      </c>
      <c r="D479" s="242">
        <v>264</v>
      </c>
      <c r="E479" s="190">
        <v>233</v>
      </c>
      <c r="F479" s="245">
        <f t="shared" si="35"/>
        <v>0.882575757575758</v>
      </c>
      <c r="G479" s="244"/>
    </row>
    <row r="480" s="198" customFormat="true" spans="1:7">
      <c r="A480" s="223">
        <v>2060502</v>
      </c>
      <c r="B480" s="223" t="s">
        <v>1048</v>
      </c>
      <c r="C480" s="241">
        <v>72</v>
      </c>
      <c r="D480" s="242">
        <v>36</v>
      </c>
      <c r="E480" s="190">
        <v>36</v>
      </c>
      <c r="F480" s="245">
        <f t="shared" si="35"/>
        <v>1</v>
      </c>
      <c r="G480" s="244"/>
    </row>
    <row r="481" s="198" customFormat="true" spans="1:7">
      <c r="A481" s="223">
        <v>2060503</v>
      </c>
      <c r="B481" s="223" t="s">
        <v>1049</v>
      </c>
      <c r="C481" s="241">
        <v>0</v>
      </c>
      <c r="D481" s="242"/>
      <c r="E481" s="190">
        <v>0</v>
      </c>
      <c r="F481" s="245"/>
      <c r="G481" s="244"/>
    </row>
    <row r="482" s="198" customFormat="true" spans="1:7">
      <c r="A482" s="223">
        <v>2060599</v>
      </c>
      <c r="B482" s="223" t="s">
        <v>1050</v>
      </c>
      <c r="C482" s="241">
        <v>800</v>
      </c>
      <c r="D482" s="242">
        <v>796</v>
      </c>
      <c r="E482" s="190">
        <v>796</v>
      </c>
      <c r="F482" s="245">
        <f>E482/D482</f>
        <v>1</v>
      </c>
      <c r="G482" s="244"/>
    </row>
    <row r="483" s="198" customFormat="true" spans="1:7">
      <c r="A483" s="223">
        <v>20606</v>
      </c>
      <c r="B483" s="224" t="s">
        <v>1051</v>
      </c>
      <c r="C483" s="241">
        <v>0</v>
      </c>
      <c r="D483" s="242"/>
      <c r="E483" s="190">
        <f>SUM(E484:E487)</f>
        <v>0</v>
      </c>
      <c r="F483" s="245"/>
      <c r="G483" s="244"/>
    </row>
    <row r="484" s="198" customFormat="true" spans="1:7">
      <c r="A484" s="223">
        <v>2060601</v>
      </c>
      <c r="B484" s="223" t="s">
        <v>1052</v>
      </c>
      <c r="C484" s="241">
        <v>0</v>
      </c>
      <c r="D484" s="242"/>
      <c r="E484" s="190">
        <v>0</v>
      </c>
      <c r="F484" s="245"/>
      <c r="G484" s="244"/>
    </row>
    <row r="485" s="198" customFormat="true" spans="1:7">
      <c r="A485" s="223">
        <v>2060602</v>
      </c>
      <c r="B485" s="223" t="s">
        <v>1053</v>
      </c>
      <c r="C485" s="241">
        <v>0</v>
      </c>
      <c r="D485" s="242"/>
      <c r="E485" s="190">
        <v>0</v>
      </c>
      <c r="F485" s="245"/>
      <c r="G485" s="244"/>
    </row>
    <row r="486" s="198" customFormat="true" spans="1:7">
      <c r="A486" s="223">
        <v>2060603</v>
      </c>
      <c r="B486" s="223" t="s">
        <v>1054</v>
      </c>
      <c r="C486" s="241">
        <v>0</v>
      </c>
      <c r="D486" s="242"/>
      <c r="E486" s="190">
        <v>0</v>
      </c>
      <c r="F486" s="245"/>
      <c r="G486" s="244"/>
    </row>
    <row r="487" s="198" customFormat="true" spans="1:7">
      <c r="A487" s="223">
        <v>2060699</v>
      </c>
      <c r="B487" s="223" t="s">
        <v>1055</v>
      </c>
      <c r="C487" s="241">
        <v>0</v>
      </c>
      <c r="D487" s="242"/>
      <c r="E487" s="190">
        <v>0</v>
      </c>
      <c r="F487" s="245"/>
      <c r="G487" s="244"/>
    </row>
    <row r="488" s="198" customFormat="true" spans="1:7">
      <c r="A488" s="223">
        <v>20607</v>
      </c>
      <c r="B488" s="224" t="s">
        <v>1056</v>
      </c>
      <c r="C488" s="241">
        <v>10</v>
      </c>
      <c r="D488" s="242">
        <f>SUM(D490)</f>
        <v>10</v>
      </c>
      <c r="E488" s="190">
        <f>SUM(E489:E494)</f>
        <v>10</v>
      </c>
      <c r="F488" s="245">
        <f>E488/D488</f>
        <v>1</v>
      </c>
      <c r="G488" s="244"/>
    </row>
    <row r="489" s="198" customFormat="true" spans="1:7">
      <c r="A489" s="223">
        <v>2060701</v>
      </c>
      <c r="B489" s="223" t="s">
        <v>1032</v>
      </c>
      <c r="C489" s="241">
        <v>0</v>
      </c>
      <c r="D489" s="242"/>
      <c r="E489" s="190">
        <v>0</v>
      </c>
      <c r="F489" s="245"/>
      <c r="G489" s="244"/>
    </row>
    <row r="490" s="198" customFormat="true" spans="1:7">
      <c r="A490" s="223">
        <v>2060702</v>
      </c>
      <c r="B490" s="223" t="s">
        <v>1057</v>
      </c>
      <c r="C490" s="241">
        <v>10</v>
      </c>
      <c r="D490" s="242">
        <v>10</v>
      </c>
      <c r="E490" s="190">
        <v>10</v>
      </c>
      <c r="F490" s="245">
        <f>E490/D490</f>
        <v>1</v>
      </c>
      <c r="G490" s="244"/>
    </row>
    <row r="491" s="198" customFormat="true" spans="1:7">
      <c r="A491" s="223">
        <v>2060703</v>
      </c>
      <c r="B491" s="223" t="s">
        <v>1058</v>
      </c>
      <c r="C491" s="241">
        <v>0</v>
      </c>
      <c r="D491" s="242"/>
      <c r="E491" s="190">
        <v>0</v>
      </c>
      <c r="F491" s="245"/>
      <c r="G491" s="244"/>
    </row>
    <row r="492" s="198" customFormat="true" spans="1:7">
      <c r="A492" s="223">
        <v>2060704</v>
      </c>
      <c r="B492" s="223" t="s">
        <v>1059</v>
      </c>
      <c r="C492" s="241">
        <v>0</v>
      </c>
      <c r="D492" s="242"/>
      <c r="E492" s="190">
        <v>0</v>
      </c>
      <c r="F492" s="245"/>
      <c r="G492" s="244"/>
    </row>
    <row r="493" s="198" customFormat="true" spans="1:7">
      <c r="A493" s="223">
        <v>2060705</v>
      </c>
      <c r="B493" s="223" t="s">
        <v>1060</v>
      </c>
      <c r="C493" s="241">
        <v>0</v>
      </c>
      <c r="D493" s="242"/>
      <c r="E493" s="190">
        <v>0</v>
      </c>
      <c r="F493" s="245"/>
      <c r="G493" s="244"/>
    </row>
    <row r="494" s="198" customFormat="true" spans="1:7">
      <c r="A494" s="223">
        <v>2060799</v>
      </c>
      <c r="B494" s="223" t="s">
        <v>1061</v>
      </c>
      <c r="C494" s="241">
        <v>0</v>
      </c>
      <c r="D494" s="242"/>
      <c r="E494" s="190">
        <v>0</v>
      </c>
      <c r="F494" s="245"/>
      <c r="G494" s="244"/>
    </row>
    <row r="495" s="198" customFormat="true" spans="1:7">
      <c r="A495" s="223">
        <v>20608</v>
      </c>
      <c r="B495" s="224" t="s">
        <v>1062</v>
      </c>
      <c r="C495" s="241">
        <v>1958.516</v>
      </c>
      <c r="D495" s="242">
        <f>SUM(D498)</f>
        <v>1594</v>
      </c>
      <c r="E495" s="190">
        <f>SUM(E496:E498)</f>
        <v>1569</v>
      </c>
      <c r="F495" s="245">
        <f>E495/D495</f>
        <v>0.984316185696361</v>
      </c>
      <c r="G495" s="244"/>
    </row>
    <row r="496" s="198" customFormat="true" spans="1:7">
      <c r="A496" s="223">
        <v>2060801</v>
      </c>
      <c r="B496" s="223" t="s">
        <v>1063</v>
      </c>
      <c r="C496" s="241">
        <v>0</v>
      </c>
      <c r="D496" s="242"/>
      <c r="E496" s="190">
        <v>0</v>
      </c>
      <c r="F496" s="245"/>
      <c r="G496" s="244"/>
    </row>
    <row r="497" s="198" customFormat="true" spans="1:7">
      <c r="A497" s="223">
        <v>2060802</v>
      </c>
      <c r="B497" s="223" t="s">
        <v>1064</v>
      </c>
      <c r="C497" s="241">
        <v>0</v>
      </c>
      <c r="D497" s="242"/>
      <c r="E497" s="190">
        <v>0</v>
      </c>
      <c r="F497" s="245"/>
      <c r="G497" s="244"/>
    </row>
    <row r="498" s="198" customFormat="true" spans="1:7">
      <c r="A498" s="223">
        <v>2060899</v>
      </c>
      <c r="B498" s="223" t="s">
        <v>1065</v>
      </c>
      <c r="C498" s="241">
        <v>1958.516</v>
      </c>
      <c r="D498" s="242">
        <v>1594</v>
      </c>
      <c r="E498" s="190">
        <v>1569</v>
      </c>
      <c r="F498" s="245">
        <f>E498/D498</f>
        <v>0.984316185696361</v>
      </c>
      <c r="G498" s="244"/>
    </row>
    <row r="499" s="198" customFormat="true" spans="1:7">
      <c r="A499" s="223">
        <v>20609</v>
      </c>
      <c r="B499" s="224" t="s">
        <v>1066</v>
      </c>
      <c r="C499" s="241">
        <v>0</v>
      </c>
      <c r="D499" s="242"/>
      <c r="E499" s="190">
        <f>SUM(E500:E502)</f>
        <v>0</v>
      </c>
      <c r="F499" s="245"/>
      <c r="G499" s="244"/>
    </row>
    <row r="500" s="198" customFormat="true" spans="1:7">
      <c r="A500" s="223">
        <v>2060901</v>
      </c>
      <c r="B500" s="223" t="s">
        <v>1067</v>
      </c>
      <c r="C500" s="241">
        <v>0</v>
      </c>
      <c r="D500" s="242"/>
      <c r="E500" s="190">
        <v>0</v>
      </c>
      <c r="F500" s="245"/>
      <c r="G500" s="244"/>
    </row>
    <row r="501" s="198" customFormat="true" spans="1:7">
      <c r="A501" s="223">
        <v>2060902</v>
      </c>
      <c r="B501" s="223" t="s">
        <v>1068</v>
      </c>
      <c r="C501" s="241">
        <v>0</v>
      </c>
      <c r="D501" s="242"/>
      <c r="E501" s="190">
        <v>0</v>
      </c>
      <c r="F501" s="245"/>
      <c r="G501" s="244"/>
    </row>
    <row r="502" s="198" customFormat="true" spans="1:7">
      <c r="A502" s="223">
        <v>2060999</v>
      </c>
      <c r="B502" s="223" t="s">
        <v>1069</v>
      </c>
      <c r="C502" s="241">
        <v>0</v>
      </c>
      <c r="D502" s="242"/>
      <c r="E502" s="190">
        <v>0</v>
      </c>
      <c r="F502" s="245"/>
      <c r="G502" s="244"/>
    </row>
    <row r="503" s="198" customFormat="true" spans="1:7">
      <c r="A503" s="223">
        <v>20699</v>
      </c>
      <c r="B503" s="224" t="s">
        <v>1070</v>
      </c>
      <c r="C503" s="241">
        <v>12018</v>
      </c>
      <c r="D503" s="242">
        <f>SUM(D504:D507)</f>
        <v>-1740</v>
      </c>
      <c r="E503" s="190">
        <f>SUM(E504:E507)</f>
        <v>-3955</v>
      </c>
      <c r="F503" s="247" t="s">
        <v>20</v>
      </c>
      <c r="G503" s="244"/>
    </row>
    <row r="504" s="198" customFormat="true" spans="1:7">
      <c r="A504" s="223">
        <v>2069901</v>
      </c>
      <c r="B504" s="223" t="s">
        <v>1071</v>
      </c>
      <c r="C504" s="241">
        <v>0</v>
      </c>
      <c r="D504" s="242"/>
      <c r="E504" s="190">
        <v>0</v>
      </c>
      <c r="F504" s="245"/>
      <c r="G504" s="244"/>
    </row>
    <row r="505" s="198" customFormat="true" spans="1:7">
      <c r="A505" s="223">
        <v>2069902</v>
      </c>
      <c r="B505" s="223" t="s">
        <v>1072</v>
      </c>
      <c r="C505" s="241">
        <v>0</v>
      </c>
      <c r="D505" s="242"/>
      <c r="E505" s="190">
        <v>0</v>
      </c>
      <c r="F505" s="245"/>
      <c r="G505" s="244"/>
    </row>
    <row r="506" s="198" customFormat="true" spans="1:7">
      <c r="A506" s="223">
        <v>2069903</v>
      </c>
      <c r="B506" s="223" t="s">
        <v>1073</v>
      </c>
      <c r="C506" s="241">
        <v>0</v>
      </c>
      <c r="D506" s="242"/>
      <c r="E506" s="190">
        <v>0</v>
      </c>
      <c r="F506" s="245"/>
      <c r="G506" s="244"/>
    </row>
    <row r="507" s="198" customFormat="true" spans="1:7">
      <c r="A507" s="223">
        <v>2069999</v>
      </c>
      <c r="B507" s="223" t="s">
        <v>1074</v>
      </c>
      <c r="C507" s="241">
        <v>12018</v>
      </c>
      <c r="D507" s="242">
        <v>-1740</v>
      </c>
      <c r="E507" s="190">
        <v>-3955</v>
      </c>
      <c r="F507" s="247" t="s">
        <v>20</v>
      </c>
      <c r="G507" s="244"/>
    </row>
    <row r="508" s="198" customFormat="true" spans="1:7">
      <c r="A508" s="223">
        <v>207</v>
      </c>
      <c r="B508" s="224" t="s">
        <v>1075</v>
      </c>
      <c r="C508" s="241">
        <v>18474.127382</v>
      </c>
      <c r="D508" s="242">
        <f>SUM(D509,D525,D533,D544,D553,D561)</f>
        <v>17619</v>
      </c>
      <c r="E508" s="190">
        <f>SUM(E509,E525,E533,E544,E553,E561)</f>
        <v>16047</v>
      </c>
      <c r="F508" s="245">
        <f t="shared" ref="F508:F511" si="36">E508/D508</f>
        <v>0.910778137238209</v>
      </c>
      <c r="G508" s="244"/>
    </row>
    <row r="509" s="198" customFormat="true" spans="1:7">
      <c r="A509" s="223">
        <v>20701</v>
      </c>
      <c r="B509" s="224" t="s">
        <v>1076</v>
      </c>
      <c r="C509" s="241">
        <v>10004.153543</v>
      </c>
      <c r="D509" s="242">
        <f>SUM(D510:D524)</f>
        <v>9080</v>
      </c>
      <c r="E509" s="190">
        <f>SUM(E510:E524)</f>
        <v>8398</v>
      </c>
      <c r="F509" s="245">
        <f t="shared" si="36"/>
        <v>0.92488986784141</v>
      </c>
      <c r="G509" s="244"/>
    </row>
    <row r="510" s="198" customFormat="true" spans="1:7">
      <c r="A510" s="223">
        <v>2070101</v>
      </c>
      <c r="B510" s="223" t="s">
        <v>736</v>
      </c>
      <c r="C510" s="241">
        <v>504.205329</v>
      </c>
      <c r="D510" s="242">
        <v>538</v>
      </c>
      <c r="E510" s="190">
        <v>530</v>
      </c>
      <c r="F510" s="245">
        <f t="shared" si="36"/>
        <v>0.985130111524164</v>
      </c>
      <c r="G510" s="244"/>
    </row>
    <row r="511" s="198" customFormat="true" spans="1:7">
      <c r="A511" s="223">
        <v>2070102</v>
      </c>
      <c r="B511" s="223" t="s">
        <v>737</v>
      </c>
      <c r="C511" s="241">
        <v>169</v>
      </c>
      <c r="D511" s="242">
        <v>171</v>
      </c>
      <c r="E511" s="190">
        <v>171</v>
      </c>
      <c r="F511" s="245">
        <f t="shared" si="36"/>
        <v>1</v>
      </c>
      <c r="G511" s="244"/>
    </row>
    <row r="512" s="198" customFormat="true" spans="1:7">
      <c r="A512" s="223">
        <v>2070103</v>
      </c>
      <c r="B512" s="223" t="s">
        <v>738</v>
      </c>
      <c r="C512" s="241">
        <v>0</v>
      </c>
      <c r="D512" s="242"/>
      <c r="E512" s="190">
        <v>0</v>
      </c>
      <c r="F512" s="245"/>
      <c r="G512" s="244"/>
    </row>
    <row r="513" s="198" customFormat="true" spans="1:7">
      <c r="A513" s="223">
        <v>2070104</v>
      </c>
      <c r="B513" s="223" t="s">
        <v>1077</v>
      </c>
      <c r="C513" s="241">
        <v>3585.044173</v>
      </c>
      <c r="D513" s="242">
        <v>2434</v>
      </c>
      <c r="E513" s="190">
        <v>2315</v>
      </c>
      <c r="F513" s="245">
        <f t="shared" ref="F513:F518" si="37">E513/D513</f>
        <v>0.951109285127362</v>
      </c>
      <c r="G513" s="244"/>
    </row>
    <row r="514" s="198" customFormat="true" spans="1:7">
      <c r="A514" s="223">
        <v>2070105</v>
      </c>
      <c r="B514" s="223" t="s">
        <v>1078</v>
      </c>
      <c r="C514" s="241">
        <v>25</v>
      </c>
      <c r="D514" s="242">
        <v>50</v>
      </c>
      <c r="E514" s="190">
        <v>24</v>
      </c>
      <c r="F514" s="245">
        <f t="shared" si="37"/>
        <v>0.48</v>
      </c>
      <c r="G514" s="244"/>
    </row>
    <row r="515" s="198" customFormat="true" spans="1:7">
      <c r="A515" s="223">
        <v>2070106</v>
      </c>
      <c r="B515" s="223" t="s">
        <v>1079</v>
      </c>
      <c r="C515" s="241">
        <v>0</v>
      </c>
      <c r="D515" s="242"/>
      <c r="E515" s="190">
        <v>0</v>
      </c>
      <c r="F515" s="245"/>
      <c r="G515" s="244"/>
    </row>
    <row r="516" s="198" customFormat="true" spans="1:7">
      <c r="A516" s="223">
        <v>2070107</v>
      </c>
      <c r="B516" s="223" t="s">
        <v>1080</v>
      </c>
      <c r="C516" s="241">
        <v>0</v>
      </c>
      <c r="D516" s="242"/>
      <c r="E516" s="190">
        <v>0</v>
      </c>
      <c r="F516" s="245"/>
      <c r="G516" s="244"/>
    </row>
    <row r="517" s="198" customFormat="true" spans="1:7">
      <c r="A517" s="223">
        <v>2070108</v>
      </c>
      <c r="B517" s="223" t="s">
        <v>1081</v>
      </c>
      <c r="C517" s="241">
        <v>360</v>
      </c>
      <c r="D517" s="242">
        <v>360</v>
      </c>
      <c r="E517" s="190">
        <v>351</v>
      </c>
      <c r="F517" s="245">
        <f t="shared" si="37"/>
        <v>0.975</v>
      </c>
      <c r="G517" s="244"/>
    </row>
    <row r="518" s="198" customFormat="true" spans="1:7">
      <c r="A518" s="223">
        <v>2070109</v>
      </c>
      <c r="B518" s="223" t="s">
        <v>1082</v>
      </c>
      <c r="C518" s="241">
        <v>3697.165941</v>
      </c>
      <c r="D518" s="242">
        <v>3279</v>
      </c>
      <c r="E518" s="190">
        <v>2835</v>
      </c>
      <c r="F518" s="245">
        <f t="shared" si="37"/>
        <v>0.864592863677951</v>
      </c>
      <c r="G518" s="244"/>
    </row>
    <row r="519" s="198" customFormat="true" spans="1:7">
      <c r="A519" s="223">
        <v>2070110</v>
      </c>
      <c r="B519" s="223" t="s">
        <v>1083</v>
      </c>
      <c r="C519" s="241">
        <v>0</v>
      </c>
      <c r="D519" s="242"/>
      <c r="E519" s="190">
        <v>0</v>
      </c>
      <c r="F519" s="245"/>
      <c r="G519" s="244"/>
    </row>
    <row r="520" s="198" customFormat="true" spans="1:7">
      <c r="A520" s="223">
        <v>2070111</v>
      </c>
      <c r="B520" s="223" t="s">
        <v>1084</v>
      </c>
      <c r="C520" s="241">
        <v>266</v>
      </c>
      <c r="D520" s="242">
        <v>268</v>
      </c>
      <c r="E520" s="190">
        <v>228</v>
      </c>
      <c r="F520" s="245">
        <f t="shared" ref="F520:F522" si="38">E520/D520</f>
        <v>0.850746268656716</v>
      </c>
      <c r="G520" s="244"/>
    </row>
    <row r="521" s="198" customFormat="true" spans="1:7">
      <c r="A521" s="223">
        <v>2070112</v>
      </c>
      <c r="B521" s="223" t="s">
        <v>1085</v>
      </c>
      <c r="C521" s="241">
        <v>93</v>
      </c>
      <c r="D521" s="242">
        <v>93</v>
      </c>
      <c r="E521" s="190">
        <v>73</v>
      </c>
      <c r="F521" s="245">
        <f t="shared" si="38"/>
        <v>0.78494623655914</v>
      </c>
      <c r="G521" s="244"/>
    </row>
    <row r="522" s="198" customFormat="true" spans="1:7">
      <c r="A522" s="223">
        <v>2070113</v>
      </c>
      <c r="B522" s="223" t="s">
        <v>1086</v>
      </c>
      <c r="C522" s="241">
        <v>230</v>
      </c>
      <c r="D522" s="242">
        <v>319</v>
      </c>
      <c r="E522" s="190">
        <v>319</v>
      </c>
      <c r="F522" s="245">
        <f t="shared" si="38"/>
        <v>1</v>
      </c>
      <c r="G522" s="244"/>
    </row>
    <row r="523" s="198" customFormat="true" spans="1:7">
      <c r="A523" s="223">
        <v>2070114</v>
      </c>
      <c r="B523" s="223" t="s">
        <v>1087</v>
      </c>
      <c r="C523" s="241">
        <v>0</v>
      </c>
      <c r="D523" s="242"/>
      <c r="E523" s="190">
        <v>0</v>
      </c>
      <c r="F523" s="245"/>
      <c r="G523" s="244"/>
    </row>
    <row r="524" s="198" customFormat="true" spans="1:7">
      <c r="A524" s="223">
        <v>2070199</v>
      </c>
      <c r="B524" s="223" t="s">
        <v>1088</v>
      </c>
      <c r="C524" s="241">
        <v>1074.7381</v>
      </c>
      <c r="D524" s="242">
        <v>1568</v>
      </c>
      <c r="E524" s="190">
        <v>1552</v>
      </c>
      <c r="F524" s="245">
        <f t="shared" ref="F524:F530" si="39">E524/D524</f>
        <v>0.989795918367347</v>
      </c>
      <c r="G524" s="244"/>
    </row>
    <row r="525" s="198" customFormat="true" spans="1:7">
      <c r="A525" s="223">
        <v>20702</v>
      </c>
      <c r="B525" s="224" t="s">
        <v>1089</v>
      </c>
      <c r="C525" s="241">
        <v>911.658766</v>
      </c>
      <c r="D525" s="242">
        <f>SUM(D526:D532)</f>
        <v>1074</v>
      </c>
      <c r="E525" s="190">
        <f>SUM(E526:E532)</f>
        <v>1025</v>
      </c>
      <c r="F525" s="245">
        <f t="shared" si="39"/>
        <v>0.954376163873371</v>
      </c>
      <c r="G525" s="244"/>
    </row>
    <row r="526" s="198" customFormat="true" spans="1:7">
      <c r="A526" s="223">
        <v>2070201</v>
      </c>
      <c r="B526" s="223" t="s">
        <v>736</v>
      </c>
      <c r="C526" s="241">
        <v>0</v>
      </c>
      <c r="D526" s="242"/>
      <c r="E526" s="190">
        <v>0</v>
      </c>
      <c r="F526" s="245"/>
      <c r="G526" s="244"/>
    </row>
    <row r="527" s="198" customFormat="true" spans="1:7">
      <c r="A527" s="223">
        <v>2070202</v>
      </c>
      <c r="B527" s="223" t="s">
        <v>737</v>
      </c>
      <c r="C527" s="241">
        <v>0</v>
      </c>
      <c r="D527" s="242"/>
      <c r="E527" s="190">
        <v>0</v>
      </c>
      <c r="F527" s="245"/>
      <c r="G527" s="244"/>
    </row>
    <row r="528" s="198" customFormat="true" spans="1:7">
      <c r="A528" s="223">
        <v>2070203</v>
      </c>
      <c r="B528" s="223" t="s">
        <v>738</v>
      </c>
      <c r="C528" s="241">
        <v>0</v>
      </c>
      <c r="D528" s="242"/>
      <c r="E528" s="190">
        <v>0</v>
      </c>
      <c r="F528" s="245"/>
      <c r="G528" s="244"/>
    </row>
    <row r="529" s="198" customFormat="true" spans="1:7">
      <c r="A529" s="223">
        <v>2070204</v>
      </c>
      <c r="B529" s="223" t="s">
        <v>1090</v>
      </c>
      <c r="C529" s="241">
        <v>7</v>
      </c>
      <c r="D529" s="242">
        <v>41</v>
      </c>
      <c r="E529" s="190">
        <v>34</v>
      </c>
      <c r="F529" s="245">
        <f t="shared" si="39"/>
        <v>0.829268292682927</v>
      </c>
      <c r="G529" s="244"/>
    </row>
    <row r="530" s="198" customFormat="true" spans="1:7">
      <c r="A530" s="223">
        <v>2070205</v>
      </c>
      <c r="B530" s="223" t="s">
        <v>1091</v>
      </c>
      <c r="C530" s="241">
        <v>864.658766</v>
      </c>
      <c r="D530" s="242">
        <v>993</v>
      </c>
      <c r="E530" s="190">
        <v>951</v>
      </c>
      <c r="F530" s="245">
        <f t="shared" si="39"/>
        <v>0.957703927492447</v>
      </c>
      <c r="G530" s="244"/>
    </row>
    <row r="531" s="198" customFormat="true" spans="1:7">
      <c r="A531" s="223">
        <v>2070206</v>
      </c>
      <c r="B531" s="223" t="s">
        <v>1092</v>
      </c>
      <c r="C531" s="241">
        <v>0</v>
      </c>
      <c r="D531" s="242"/>
      <c r="E531" s="190">
        <v>0</v>
      </c>
      <c r="F531" s="245"/>
      <c r="G531" s="244"/>
    </row>
    <row r="532" s="198" customFormat="true" spans="1:7">
      <c r="A532" s="223">
        <v>2070299</v>
      </c>
      <c r="B532" s="223" t="s">
        <v>1093</v>
      </c>
      <c r="C532" s="241">
        <v>40</v>
      </c>
      <c r="D532" s="242">
        <v>40</v>
      </c>
      <c r="E532" s="190">
        <v>40</v>
      </c>
      <c r="F532" s="245">
        <f>E532/D532</f>
        <v>1</v>
      </c>
      <c r="G532" s="244"/>
    </row>
    <row r="533" s="198" customFormat="true" spans="1:7">
      <c r="A533" s="223">
        <v>20703</v>
      </c>
      <c r="B533" s="224" t="s">
        <v>1094</v>
      </c>
      <c r="C533" s="241">
        <v>6544.215073</v>
      </c>
      <c r="D533" s="242">
        <f>SUM(D534:D543)</f>
        <v>6226</v>
      </c>
      <c r="E533" s="190">
        <f>SUM(E534:E543)</f>
        <v>5552</v>
      </c>
      <c r="F533" s="245">
        <f>E533/D533</f>
        <v>0.891744298104722</v>
      </c>
      <c r="G533" s="244"/>
    </row>
    <row r="534" s="198" customFormat="true" spans="1:7">
      <c r="A534" s="223">
        <v>2070301</v>
      </c>
      <c r="B534" s="223" t="s">
        <v>736</v>
      </c>
      <c r="C534" s="241">
        <v>0</v>
      </c>
      <c r="D534" s="242"/>
      <c r="E534" s="190">
        <v>0</v>
      </c>
      <c r="F534" s="245"/>
      <c r="G534" s="244"/>
    </row>
    <row r="535" s="198" customFormat="true" spans="1:7">
      <c r="A535" s="223">
        <v>2070302</v>
      </c>
      <c r="B535" s="223" t="s">
        <v>737</v>
      </c>
      <c r="C535" s="241">
        <v>0</v>
      </c>
      <c r="D535" s="242"/>
      <c r="E535" s="190">
        <v>0</v>
      </c>
      <c r="F535" s="245"/>
      <c r="G535" s="244"/>
    </row>
    <row r="536" s="198" customFormat="true" spans="1:7">
      <c r="A536" s="223">
        <v>2070303</v>
      </c>
      <c r="B536" s="223" t="s">
        <v>738</v>
      </c>
      <c r="C536" s="241">
        <v>0</v>
      </c>
      <c r="D536" s="242"/>
      <c r="E536" s="190">
        <v>0</v>
      </c>
      <c r="F536" s="245"/>
      <c r="G536" s="244"/>
    </row>
    <row r="537" s="198" customFormat="true" spans="1:7">
      <c r="A537" s="223">
        <v>2070304</v>
      </c>
      <c r="B537" s="223" t="s">
        <v>1095</v>
      </c>
      <c r="C537" s="241">
        <v>0</v>
      </c>
      <c r="D537" s="242"/>
      <c r="E537" s="190">
        <v>0</v>
      </c>
      <c r="F537" s="245"/>
      <c r="G537" s="244"/>
    </row>
    <row r="538" s="198" customFormat="true" spans="1:7">
      <c r="A538" s="223">
        <v>2070305</v>
      </c>
      <c r="B538" s="223" t="s">
        <v>1096</v>
      </c>
      <c r="C538" s="241">
        <v>410</v>
      </c>
      <c r="D538" s="242">
        <v>410</v>
      </c>
      <c r="E538" s="190">
        <v>93</v>
      </c>
      <c r="F538" s="245">
        <f t="shared" ref="F538:F541" si="40">E538/D538</f>
        <v>0.226829268292683</v>
      </c>
      <c r="G538" s="244"/>
    </row>
    <row r="539" s="198" customFormat="true" spans="1:7">
      <c r="A539" s="223">
        <v>2070306</v>
      </c>
      <c r="B539" s="223" t="s">
        <v>1097</v>
      </c>
      <c r="C539" s="241">
        <v>230</v>
      </c>
      <c r="D539" s="242">
        <v>230</v>
      </c>
      <c r="E539" s="190">
        <v>229</v>
      </c>
      <c r="F539" s="245">
        <f t="shared" si="40"/>
        <v>0.995652173913044</v>
      </c>
      <c r="G539" s="244"/>
    </row>
    <row r="540" s="198" customFormat="true" spans="1:7">
      <c r="A540" s="223">
        <v>2070307</v>
      </c>
      <c r="B540" s="223" t="s">
        <v>1098</v>
      </c>
      <c r="C540" s="241">
        <v>4593.297429</v>
      </c>
      <c r="D540" s="242">
        <v>4246</v>
      </c>
      <c r="E540" s="190">
        <v>4153</v>
      </c>
      <c r="F540" s="245">
        <f t="shared" si="40"/>
        <v>0.978097032501178</v>
      </c>
      <c r="G540" s="244"/>
    </row>
    <row r="541" s="198" customFormat="true" spans="1:7">
      <c r="A541" s="223">
        <v>2070308</v>
      </c>
      <c r="B541" s="223" t="s">
        <v>1099</v>
      </c>
      <c r="C541" s="241">
        <v>243.1485</v>
      </c>
      <c r="D541" s="242">
        <v>241</v>
      </c>
      <c r="E541" s="190">
        <v>187</v>
      </c>
      <c r="F541" s="245">
        <f t="shared" si="40"/>
        <v>0.775933609958506</v>
      </c>
      <c r="G541" s="244"/>
    </row>
    <row r="542" s="198" customFormat="true" spans="1:7">
      <c r="A542" s="223">
        <v>2070309</v>
      </c>
      <c r="B542" s="223" t="s">
        <v>1100</v>
      </c>
      <c r="C542" s="241">
        <v>0</v>
      </c>
      <c r="D542" s="242"/>
      <c r="E542" s="190">
        <v>0</v>
      </c>
      <c r="F542" s="245"/>
      <c r="G542" s="244"/>
    </row>
    <row r="543" s="198" customFormat="true" spans="1:7">
      <c r="A543" s="223">
        <v>2070399</v>
      </c>
      <c r="B543" s="223" t="s">
        <v>1101</v>
      </c>
      <c r="C543" s="241">
        <v>1067.769144</v>
      </c>
      <c r="D543" s="242">
        <v>1099</v>
      </c>
      <c r="E543" s="190">
        <v>890</v>
      </c>
      <c r="F543" s="245">
        <f>E543/D543</f>
        <v>0.8098271155596</v>
      </c>
      <c r="G543" s="244"/>
    </row>
    <row r="544" s="198" customFormat="true" spans="1:7">
      <c r="A544" s="223">
        <v>20706</v>
      </c>
      <c r="B544" s="187" t="s">
        <v>1102</v>
      </c>
      <c r="C544" s="241">
        <v>75</v>
      </c>
      <c r="D544" s="242">
        <f>SUM(D552)</f>
        <v>75</v>
      </c>
      <c r="E544" s="190">
        <f>SUM(E545:E552)</f>
        <v>73</v>
      </c>
      <c r="F544" s="245">
        <f>E544/D544</f>
        <v>0.973333333333333</v>
      </c>
      <c r="G544" s="244"/>
    </row>
    <row r="545" s="198" customFormat="true" spans="1:7">
      <c r="A545" s="223">
        <v>2070601</v>
      </c>
      <c r="B545" s="189" t="s">
        <v>736</v>
      </c>
      <c r="C545" s="241">
        <v>0</v>
      </c>
      <c r="D545" s="242"/>
      <c r="E545" s="190">
        <v>0</v>
      </c>
      <c r="F545" s="245"/>
      <c r="G545" s="244"/>
    </row>
    <row r="546" s="198" customFormat="true" spans="1:7">
      <c r="A546" s="223">
        <v>2070602</v>
      </c>
      <c r="B546" s="189" t="s">
        <v>737</v>
      </c>
      <c r="C546" s="241">
        <v>0</v>
      </c>
      <c r="D546" s="242"/>
      <c r="E546" s="190">
        <v>0</v>
      </c>
      <c r="F546" s="245"/>
      <c r="G546" s="244"/>
    </row>
    <row r="547" s="198" customFormat="true" spans="1:7">
      <c r="A547" s="223">
        <v>2070603</v>
      </c>
      <c r="B547" s="189" t="s">
        <v>738</v>
      </c>
      <c r="C547" s="241">
        <v>0</v>
      </c>
      <c r="D547" s="242"/>
      <c r="E547" s="190">
        <v>0</v>
      </c>
      <c r="F547" s="245"/>
      <c r="G547" s="244"/>
    </row>
    <row r="548" s="198" customFormat="true" spans="1:7">
      <c r="A548" s="223">
        <v>2070604</v>
      </c>
      <c r="B548" s="189" t="s">
        <v>1103</v>
      </c>
      <c r="C548" s="241">
        <v>0</v>
      </c>
      <c r="D548" s="242"/>
      <c r="E548" s="190">
        <v>0</v>
      </c>
      <c r="F548" s="245"/>
      <c r="G548" s="244"/>
    </row>
    <row r="549" s="198" customFormat="true" spans="1:7">
      <c r="A549" s="223">
        <v>2070605</v>
      </c>
      <c r="B549" s="189" t="s">
        <v>1104</v>
      </c>
      <c r="C549" s="241">
        <v>0</v>
      </c>
      <c r="D549" s="242"/>
      <c r="E549" s="190">
        <v>0</v>
      </c>
      <c r="F549" s="245"/>
      <c r="G549" s="244"/>
    </row>
    <row r="550" s="198" customFormat="true" spans="1:7">
      <c r="A550" s="223">
        <v>2070606</v>
      </c>
      <c r="B550" s="189" t="s">
        <v>1105</v>
      </c>
      <c r="C550" s="241">
        <v>0</v>
      </c>
      <c r="D550" s="242"/>
      <c r="E550" s="190">
        <v>0</v>
      </c>
      <c r="F550" s="245"/>
      <c r="G550" s="244"/>
    </row>
    <row r="551" s="198" customFormat="true" spans="1:7">
      <c r="A551" s="223">
        <v>2070607</v>
      </c>
      <c r="B551" s="189" t="s">
        <v>1106</v>
      </c>
      <c r="C551" s="241">
        <v>0</v>
      </c>
      <c r="D551" s="242"/>
      <c r="E551" s="190">
        <v>0</v>
      </c>
      <c r="F551" s="245"/>
      <c r="G551" s="244"/>
    </row>
    <row r="552" s="198" customFormat="true" spans="1:7">
      <c r="A552" s="223">
        <v>2070699</v>
      </c>
      <c r="B552" s="189" t="s">
        <v>1107</v>
      </c>
      <c r="C552" s="241">
        <v>75</v>
      </c>
      <c r="D552" s="242">
        <v>75</v>
      </c>
      <c r="E552" s="190">
        <v>73</v>
      </c>
      <c r="F552" s="245">
        <f t="shared" ref="F552:F556" si="41">E552/D552</f>
        <v>0.973333333333333</v>
      </c>
      <c r="G552" s="244"/>
    </row>
    <row r="553" s="198" customFormat="true" spans="1:7">
      <c r="A553" s="223">
        <v>20708</v>
      </c>
      <c r="B553" s="187" t="s">
        <v>1108</v>
      </c>
      <c r="C553" s="241">
        <v>0</v>
      </c>
      <c r="D553" s="242">
        <f>SUM(D556)</f>
        <v>5</v>
      </c>
      <c r="E553" s="190">
        <f>SUM(E554:E560)</f>
        <v>5</v>
      </c>
      <c r="F553" s="245">
        <f t="shared" si="41"/>
        <v>1</v>
      </c>
      <c r="G553" s="244"/>
    </row>
    <row r="554" s="198" customFormat="true" spans="1:7">
      <c r="A554" s="223">
        <v>2070801</v>
      </c>
      <c r="B554" s="189" t="s">
        <v>736</v>
      </c>
      <c r="C554" s="241">
        <v>0</v>
      </c>
      <c r="D554" s="242"/>
      <c r="E554" s="190">
        <v>0</v>
      </c>
      <c r="F554" s="245"/>
      <c r="G554" s="244"/>
    </row>
    <row r="555" s="198" customFormat="true" spans="1:7">
      <c r="A555" s="223">
        <v>2070802</v>
      </c>
      <c r="B555" s="189" t="s">
        <v>737</v>
      </c>
      <c r="C555" s="241">
        <v>0</v>
      </c>
      <c r="D555" s="242"/>
      <c r="E555" s="190">
        <v>0</v>
      </c>
      <c r="F555" s="245"/>
      <c r="G555" s="244"/>
    </row>
    <row r="556" s="198" customFormat="true" spans="1:7">
      <c r="A556" s="223">
        <v>2070803</v>
      </c>
      <c r="B556" s="189" t="s">
        <v>738</v>
      </c>
      <c r="C556" s="241">
        <v>0</v>
      </c>
      <c r="D556" s="242">
        <v>5</v>
      </c>
      <c r="E556" s="190">
        <v>5</v>
      </c>
      <c r="F556" s="245">
        <f t="shared" si="41"/>
        <v>1</v>
      </c>
      <c r="G556" s="244"/>
    </row>
    <row r="557" s="198" customFormat="true" spans="1:7">
      <c r="A557" s="223">
        <v>2070804</v>
      </c>
      <c r="B557" s="189" t="s">
        <v>1109</v>
      </c>
      <c r="C557" s="241">
        <v>0</v>
      </c>
      <c r="D557" s="242"/>
      <c r="E557" s="190">
        <v>0</v>
      </c>
      <c r="F557" s="245"/>
      <c r="G557" s="244"/>
    </row>
    <row r="558" s="198" customFormat="true" spans="1:7">
      <c r="A558" s="223">
        <v>2070805</v>
      </c>
      <c r="B558" s="189" t="s">
        <v>1110</v>
      </c>
      <c r="C558" s="241">
        <v>0</v>
      </c>
      <c r="D558" s="242"/>
      <c r="E558" s="190">
        <v>0</v>
      </c>
      <c r="F558" s="245"/>
      <c r="G558" s="244"/>
    </row>
    <row r="559" s="198" customFormat="true" spans="1:7">
      <c r="A559" s="223">
        <v>2070806</v>
      </c>
      <c r="B559" s="189" t="s">
        <v>1111</v>
      </c>
      <c r="C559" s="241">
        <v>0</v>
      </c>
      <c r="D559" s="242"/>
      <c r="E559" s="190">
        <v>0</v>
      </c>
      <c r="F559" s="245"/>
      <c r="G559" s="244"/>
    </row>
    <row r="560" s="198" customFormat="true" spans="1:7">
      <c r="A560" s="223">
        <v>2070899</v>
      </c>
      <c r="B560" s="189" t="s">
        <v>1112</v>
      </c>
      <c r="C560" s="241">
        <v>0</v>
      </c>
      <c r="D560" s="242"/>
      <c r="E560" s="190">
        <v>0</v>
      </c>
      <c r="F560" s="245"/>
      <c r="G560" s="244"/>
    </row>
    <row r="561" s="198" customFormat="true" spans="1:7">
      <c r="A561" s="223">
        <v>20799</v>
      </c>
      <c r="B561" s="224" t="s">
        <v>1113</v>
      </c>
      <c r="C561" s="241">
        <v>939.1</v>
      </c>
      <c r="D561" s="242">
        <f>SUM(D562:D564)</f>
        <v>1159</v>
      </c>
      <c r="E561" s="190">
        <f>SUM(E562:E564)</f>
        <v>994</v>
      </c>
      <c r="F561" s="245">
        <f t="shared" ref="F561:F568" si="42">E561/D561</f>
        <v>0.857635893011217</v>
      </c>
      <c r="G561" s="244"/>
    </row>
    <row r="562" s="198" customFormat="true" spans="1:7">
      <c r="A562" s="223">
        <v>2079902</v>
      </c>
      <c r="B562" s="223" t="s">
        <v>1114</v>
      </c>
      <c r="C562" s="241">
        <v>0</v>
      </c>
      <c r="D562" s="242">
        <v>60</v>
      </c>
      <c r="E562" s="190">
        <v>60</v>
      </c>
      <c r="F562" s="245">
        <f t="shared" si="42"/>
        <v>1</v>
      </c>
      <c r="G562" s="244"/>
    </row>
    <row r="563" s="198" customFormat="true" spans="1:7">
      <c r="A563" s="223">
        <v>2079903</v>
      </c>
      <c r="B563" s="223" t="s">
        <v>1115</v>
      </c>
      <c r="C563" s="241">
        <v>0</v>
      </c>
      <c r="D563" s="242"/>
      <c r="E563" s="190">
        <v>0</v>
      </c>
      <c r="F563" s="245"/>
      <c r="G563" s="244"/>
    </row>
    <row r="564" s="198" customFormat="true" spans="1:7">
      <c r="A564" s="223">
        <v>2079999</v>
      </c>
      <c r="B564" s="223" t="s">
        <v>1116</v>
      </c>
      <c r="C564" s="241">
        <v>939.1</v>
      </c>
      <c r="D564" s="242">
        <v>1099</v>
      </c>
      <c r="E564" s="190">
        <v>934</v>
      </c>
      <c r="F564" s="245">
        <f t="shared" si="42"/>
        <v>0.849863512283894</v>
      </c>
      <c r="G564" s="244"/>
    </row>
    <row r="565" s="198" customFormat="true" ht="60" spans="1:7">
      <c r="A565" s="223">
        <v>208</v>
      </c>
      <c r="B565" s="224" t="s">
        <v>1117</v>
      </c>
      <c r="C565" s="241">
        <v>55407.670975</v>
      </c>
      <c r="D565" s="242">
        <f>SUM(D566,D580,D588,D590,D598,D602,D612,D620,D627,D635,D644,D649,D652,D655,D658,D661,D664,D668,D673,D681,D684)</f>
        <v>62633</v>
      </c>
      <c r="E565" s="190">
        <f>SUM(E566,E580,E588,E590,E598,E602,E612,E620,E627,E635,E644,E649,E652,E655,E658,E661,E664,E668,E673,E681,E684)</f>
        <v>25836</v>
      </c>
      <c r="F565" s="245">
        <f t="shared" si="42"/>
        <v>0.412498203822266</v>
      </c>
      <c r="G565" s="248" t="s">
        <v>1118</v>
      </c>
    </row>
    <row r="566" s="198" customFormat="true" spans="1:7">
      <c r="A566" s="223">
        <v>20801</v>
      </c>
      <c r="B566" s="224" t="s">
        <v>1119</v>
      </c>
      <c r="C566" s="241">
        <v>12920.077072</v>
      </c>
      <c r="D566" s="242">
        <f>SUM(D567:D579)</f>
        <v>16783</v>
      </c>
      <c r="E566" s="190">
        <f>SUM(E567:E579)</f>
        <v>11901</v>
      </c>
      <c r="F566" s="245">
        <f t="shared" si="42"/>
        <v>0.709110409342787</v>
      </c>
      <c r="G566" s="244"/>
    </row>
    <row r="567" s="198" customFormat="true" spans="1:7">
      <c r="A567" s="223">
        <v>2080101</v>
      </c>
      <c r="B567" s="223" t="s">
        <v>736</v>
      </c>
      <c r="C567" s="241">
        <v>1262.354221</v>
      </c>
      <c r="D567" s="242">
        <v>997</v>
      </c>
      <c r="E567" s="190">
        <v>997</v>
      </c>
      <c r="F567" s="245">
        <f t="shared" si="42"/>
        <v>1</v>
      </c>
      <c r="G567" s="244"/>
    </row>
    <row r="568" s="198" customFormat="true" spans="1:7">
      <c r="A568" s="223">
        <v>2080102</v>
      </c>
      <c r="B568" s="223" t="s">
        <v>737</v>
      </c>
      <c r="C568" s="241">
        <v>347</v>
      </c>
      <c r="D568" s="242">
        <v>347</v>
      </c>
      <c r="E568" s="190">
        <v>348</v>
      </c>
      <c r="F568" s="245">
        <f t="shared" si="42"/>
        <v>1.0028818443804</v>
      </c>
      <c r="G568" s="244"/>
    </row>
    <row r="569" s="198" customFormat="true" spans="1:7">
      <c r="A569" s="223">
        <v>2080103</v>
      </c>
      <c r="B569" s="223" t="s">
        <v>738</v>
      </c>
      <c r="C569" s="241">
        <v>0</v>
      </c>
      <c r="D569" s="242"/>
      <c r="E569" s="190">
        <v>0</v>
      </c>
      <c r="F569" s="245"/>
      <c r="G569" s="244"/>
    </row>
    <row r="570" s="198" customFormat="true" spans="1:7">
      <c r="A570" s="223">
        <v>2080104</v>
      </c>
      <c r="B570" s="223" t="s">
        <v>1120</v>
      </c>
      <c r="C570" s="241">
        <v>57</v>
      </c>
      <c r="D570" s="242">
        <v>46</v>
      </c>
      <c r="E570" s="190">
        <v>46</v>
      </c>
      <c r="F570" s="245">
        <f>E570/D570</f>
        <v>1</v>
      </c>
      <c r="G570" s="244"/>
    </row>
    <row r="571" s="198" customFormat="true" spans="1:7">
      <c r="A571" s="223">
        <v>2080105</v>
      </c>
      <c r="B571" s="223" t="s">
        <v>1121</v>
      </c>
      <c r="C571" s="241">
        <v>0</v>
      </c>
      <c r="D571" s="242"/>
      <c r="E571" s="190">
        <v>0</v>
      </c>
      <c r="F571" s="245"/>
      <c r="G571" s="244"/>
    </row>
    <row r="572" s="198" customFormat="true" spans="1:7">
      <c r="A572" s="223">
        <v>2080106</v>
      </c>
      <c r="B572" s="223" t="s">
        <v>1122</v>
      </c>
      <c r="C572" s="241">
        <v>0</v>
      </c>
      <c r="D572" s="242"/>
      <c r="E572" s="190">
        <v>0</v>
      </c>
      <c r="F572" s="245"/>
      <c r="G572" s="244"/>
    </row>
    <row r="573" s="198" customFormat="true" spans="1:7">
      <c r="A573" s="223">
        <v>2080107</v>
      </c>
      <c r="B573" s="223" t="s">
        <v>1123</v>
      </c>
      <c r="C573" s="241">
        <v>0</v>
      </c>
      <c r="D573" s="242"/>
      <c r="E573" s="190">
        <v>0</v>
      </c>
      <c r="F573" s="245"/>
      <c r="G573" s="244"/>
    </row>
    <row r="574" s="198" customFormat="true" spans="1:7">
      <c r="A574" s="223">
        <v>2080108</v>
      </c>
      <c r="B574" s="223" t="s">
        <v>777</v>
      </c>
      <c r="C574" s="241">
        <v>0</v>
      </c>
      <c r="D574" s="242"/>
      <c r="E574" s="190">
        <v>0</v>
      </c>
      <c r="F574" s="245"/>
      <c r="G574" s="244"/>
    </row>
    <row r="575" s="198" customFormat="true" spans="1:7">
      <c r="A575" s="223">
        <v>2080109</v>
      </c>
      <c r="B575" s="223" t="s">
        <v>1124</v>
      </c>
      <c r="C575" s="241">
        <v>0</v>
      </c>
      <c r="D575" s="242"/>
      <c r="E575" s="190">
        <v>0</v>
      </c>
      <c r="F575" s="245"/>
      <c r="G575" s="244"/>
    </row>
    <row r="576" s="198" customFormat="true" spans="1:7">
      <c r="A576" s="223">
        <v>2080110</v>
      </c>
      <c r="B576" s="223" t="s">
        <v>1125</v>
      </c>
      <c r="C576" s="241">
        <v>452.32</v>
      </c>
      <c r="D576" s="242">
        <v>435</v>
      </c>
      <c r="E576" s="190">
        <v>435</v>
      </c>
      <c r="F576" s="245">
        <f t="shared" ref="F576:F582" si="43">E576/D576</f>
        <v>1</v>
      </c>
      <c r="G576" s="244"/>
    </row>
    <row r="577" s="198" customFormat="true" spans="1:7">
      <c r="A577" s="223">
        <v>2080111</v>
      </c>
      <c r="B577" s="223" t="s">
        <v>1126</v>
      </c>
      <c r="C577" s="241">
        <v>0</v>
      </c>
      <c r="D577" s="242"/>
      <c r="E577" s="190">
        <v>0</v>
      </c>
      <c r="F577" s="245"/>
      <c r="G577" s="244"/>
    </row>
    <row r="578" s="198" customFormat="true" spans="1:7">
      <c r="A578" s="223">
        <v>2080112</v>
      </c>
      <c r="B578" s="223" t="s">
        <v>1127</v>
      </c>
      <c r="C578" s="241">
        <v>0</v>
      </c>
      <c r="D578" s="242"/>
      <c r="E578" s="190">
        <v>0</v>
      </c>
      <c r="F578" s="245"/>
      <c r="G578" s="244"/>
    </row>
    <row r="579" s="198" customFormat="true" spans="1:7">
      <c r="A579" s="223">
        <v>2080199</v>
      </c>
      <c r="B579" s="223" t="s">
        <v>1128</v>
      </c>
      <c r="C579" s="241">
        <v>10801.402851</v>
      </c>
      <c r="D579" s="242">
        <v>14958</v>
      </c>
      <c r="E579" s="190">
        <v>10075</v>
      </c>
      <c r="F579" s="245">
        <f t="shared" si="43"/>
        <v>0.673552613985827</v>
      </c>
      <c r="G579" s="244"/>
    </row>
    <row r="580" s="198" customFormat="true" spans="1:7">
      <c r="A580" s="223">
        <v>20802</v>
      </c>
      <c r="B580" s="224" t="s">
        <v>1129</v>
      </c>
      <c r="C580" s="241">
        <v>6094.471478</v>
      </c>
      <c r="D580" s="242">
        <f>SUM(D581:D587)</f>
        <v>5604</v>
      </c>
      <c r="E580" s="190">
        <f>SUM(E581:E587)</f>
        <v>5586</v>
      </c>
      <c r="F580" s="245">
        <f t="shared" si="43"/>
        <v>0.99678800856531</v>
      </c>
      <c r="G580" s="244"/>
    </row>
    <row r="581" s="198" customFormat="true" spans="1:7">
      <c r="A581" s="223">
        <v>2080201</v>
      </c>
      <c r="B581" s="223" t="s">
        <v>736</v>
      </c>
      <c r="C581" s="241">
        <v>536.392353</v>
      </c>
      <c r="D581" s="242">
        <v>529</v>
      </c>
      <c r="E581" s="190">
        <v>525</v>
      </c>
      <c r="F581" s="245">
        <f t="shared" si="43"/>
        <v>0.992438563327032</v>
      </c>
      <c r="G581" s="244"/>
    </row>
    <row r="582" s="198" customFormat="true" spans="1:7">
      <c r="A582" s="223">
        <v>2080202</v>
      </c>
      <c r="B582" s="223" t="s">
        <v>737</v>
      </c>
      <c r="C582" s="241">
        <v>224</v>
      </c>
      <c r="D582" s="242">
        <v>227</v>
      </c>
      <c r="E582" s="190">
        <v>221</v>
      </c>
      <c r="F582" s="245">
        <f t="shared" si="43"/>
        <v>0.973568281938326</v>
      </c>
      <c r="G582" s="244"/>
    </row>
    <row r="583" s="198" customFormat="true" spans="1:7">
      <c r="A583" s="223">
        <v>2080203</v>
      </c>
      <c r="B583" s="223" t="s">
        <v>738</v>
      </c>
      <c r="C583" s="241">
        <v>0</v>
      </c>
      <c r="D583" s="242"/>
      <c r="E583" s="190">
        <v>0</v>
      </c>
      <c r="F583" s="245"/>
      <c r="G583" s="244"/>
    </row>
    <row r="584" s="198" customFormat="true" spans="1:7">
      <c r="A584" s="223">
        <v>2080206</v>
      </c>
      <c r="B584" s="223" t="s">
        <v>1130</v>
      </c>
      <c r="C584" s="241">
        <v>580</v>
      </c>
      <c r="D584" s="242">
        <v>528</v>
      </c>
      <c r="E584" s="190">
        <v>528</v>
      </c>
      <c r="F584" s="245">
        <f t="shared" ref="F584:F587" si="44">E584/D584</f>
        <v>1</v>
      </c>
      <c r="G584" s="244"/>
    </row>
    <row r="585" s="198" customFormat="true" spans="1:7">
      <c r="A585" s="223">
        <v>2080207</v>
      </c>
      <c r="B585" s="223" t="s">
        <v>1131</v>
      </c>
      <c r="C585" s="241">
        <v>7</v>
      </c>
      <c r="D585" s="242">
        <v>7</v>
      </c>
      <c r="E585" s="190">
        <v>7</v>
      </c>
      <c r="F585" s="245">
        <f t="shared" si="44"/>
        <v>1</v>
      </c>
      <c r="G585" s="244"/>
    </row>
    <row r="586" s="198" customFormat="true" spans="1:7">
      <c r="A586" s="223">
        <v>2080208</v>
      </c>
      <c r="B586" s="223" t="s">
        <v>1132</v>
      </c>
      <c r="C586" s="241">
        <v>708.6</v>
      </c>
      <c r="D586" s="242">
        <v>708</v>
      </c>
      <c r="E586" s="190">
        <v>708</v>
      </c>
      <c r="F586" s="245">
        <f t="shared" si="44"/>
        <v>1</v>
      </c>
      <c r="G586" s="244"/>
    </row>
    <row r="587" s="198" customFormat="true" spans="1:7">
      <c r="A587" s="223">
        <v>2080299</v>
      </c>
      <c r="B587" s="223" t="s">
        <v>1133</v>
      </c>
      <c r="C587" s="241">
        <v>4038.479125</v>
      </c>
      <c r="D587" s="242">
        <v>3605</v>
      </c>
      <c r="E587" s="190">
        <v>3597</v>
      </c>
      <c r="F587" s="245">
        <f t="shared" si="44"/>
        <v>0.997780859916782</v>
      </c>
      <c r="G587" s="244"/>
    </row>
    <row r="588" s="198" customFormat="true" spans="1:7">
      <c r="A588" s="223">
        <v>20804</v>
      </c>
      <c r="B588" s="224" t="s">
        <v>1134</v>
      </c>
      <c r="C588" s="241">
        <v>0</v>
      </c>
      <c r="D588" s="242"/>
      <c r="E588" s="190">
        <f>E589</f>
        <v>0</v>
      </c>
      <c r="F588" s="245"/>
      <c r="G588" s="244"/>
    </row>
    <row r="589" s="198" customFormat="true" spans="1:7">
      <c r="A589" s="223">
        <v>2080402</v>
      </c>
      <c r="B589" s="223" t="s">
        <v>1135</v>
      </c>
      <c r="C589" s="241">
        <v>0</v>
      </c>
      <c r="D589" s="242"/>
      <c r="E589" s="190">
        <v>0</v>
      </c>
      <c r="F589" s="245"/>
      <c r="G589" s="244"/>
    </row>
    <row r="590" s="198" customFormat="true" spans="1:7">
      <c r="A590" s="223">
        <v>20805</v>
      </c>
      <c r="B590" s="224" t="s">
        <v>1136</v>
      </c>
      <c r="C590" s="241">
        <v>29656.258996</v>
      </c>
      <c r="D590" s="242">
        <f>SUM(D591:D597)</f>
        <v>33037</v>
      </c>
      <c r="E590" s="190">
        <f>SUM(E591:E597)</f>
        <v>1309</v>
      </c>
      <c r="F590" s="245">
        <f t="shared" ref="F590:F592" si="45">E590/D590</f>
        <v>0.0396222417289705</v>
      </c>
      <c r="G590" s="244"/>
    </row>
    <row r="591" s="198" customFormat="true" spans="1:7">
      <c r="A591" s="223">
        <v>2080501</v>
      </c>
      <c r="B591" s="223" t="s">
        <v>1137</v>
      </c>
      <c r="C591" s="241">
        <v>7282.777855</v>
      </c>
      <c r="D591" s="242">
        <v>6929</v>
      </c>
      <c r="E591" s="190">
        <v>6800</v>
      </c>
      <c r="F591" s="245">
        <f t="shared" si="45"/>
        <v>0.981382594891038</v>
      </c>
      <c r="G591" s="244"/>
    </row>
    <row r="592" s="198" customFormat="true" spans="1:7">
      <c r="A592" s="223">
        <v>2080502</v>
      </c>
      <c r="B592" s="223" t="s">
        <v>1138</v>
      </c>
      <c r="C592" s="241">
        <v>8812.103451</v>
      </c>
      <c r="D592" s="242">
        <v>9801</v>
      </c>
      <c r="E592" s="190">
        <v>9605</v>
      </c>
      <c r="F592" s="245">
        <f t="shared" si="45"/>
        <v>0.980002040608101</v>
      </c>
      <c r="G592" s="244"/>
    </row>
    <row r="593" s="198" customFormat="true" spans="1:7">
      <c r="A593" s="223">
        <v>2080503</v>
      </c>
      <c r="B593" s="223" t="s">
        <v>1139</v>
      </c>
      <c r="C593" s="241">
        <v>0</v>
      </c>
      <c r="D593" s="242"/>
      <c r="E593" s="190">
        <v>0</v>
      </c>
      <c r="F593" s="245"/>
      <c r="G593" s="244"/>
    </row>
    <row r="594" s="198" customFormat="true" spans="1:7">
      <c r="A594" s="223">
        <v>2080505</v>
      </c>
      <c r="B594" s="223" t="s">
        <v>1140</v>
      </c>
      <c r="C594" s="241">
        <v>9051.373103</v>
      </c>
      <c r="D594" s="242">
        <v>10884</v>
      </c>
      <c r="E594" s="190">
        <v>10794</v>
      </c>
      <c r="F594" s="245">
        <f t="shared" ref="F594:F598" si="46">E594/D594</f>
        <v>0.991730981256891</v>
      </c>
      <c r="G594" s="244"/>
    </row>
    <row r="595" s="198" customFormat="true" spans="1:7">
      <c r="A595" s="223">
        <v>2080506</v>
      </c>
      <c r="B595" s="223" t="s">
        <v>1141</v>
      </c>
      <c r="C595" s="241">
        <v>4510.004587</v>
      </c>
      <c r="D595" s="242">
        <v>5423</v>
      </c>
      <c r="E595" s="190">
        <v>5357</v>
      </c>
      <c r="F595" s="245">
        <f t="shared" si="46"/>
        <v>0.987829614604463</v>
      </c>
      <c r="G595" s="244"/>
    </row>
    <row r="596" s="198" customFormat="true" spans="1:7">
      <c r="A596" s="223">
        <v>2080507</v>
      </c>
      <c r="B596" s="223" t="s">
        <v>1142</v>
      </c>
      <c r="C596" s="241">
        <v>0</v>
      </c>
      <c r="D596" s="242"/>
      <c r="E596" s="190">
        <v>0</v>
      </c>
      <c r="F596" s="245"/>
      <c r="G596" s="244"/>
    </row>
    <row r="597" s="198" customFormat="true" spans="1:7">
      <c r="A597" s="223">
        <v>2080599</v>
      </c>
      <c r="B597" s="223" t="s">
        <v>1143</v>
      </c>
      <c r="C597" s="241">
        <v>0</v>
      </c>
      <c r="D597" s="242"/>
      <c r="E597" s="190">
        <v>-31247</v>
      </c>
      <c r="F597" s="245"/>
      <c r="G597" s="244"/>
    </row>
    <row r="598" s="198" customFormat="true" spans="1:7">
      <c r="A598" s="223">
        <v>20806</v>
      </c>
      <c r="B598" s="224" t="s">
        <v>1144</v>
      </c>
      <c r="C598" s="241">
        <v>0</v>
      </c>
      <c r="D598" s="242">
        <f>SUM(D601)</f>
        <v>95</v>
      </c>
      <c r="E598" s="190">
        <f>SUM(E599:E601)</f>
        <v>95</v>
      </c>
      <c r="F598" s="245">
        <f t="shared" si="46"/>
        <v>1</v>
      </c>
      <c r="G598" s="244"/>
    </row>
    <row r="599" s="198" customFormat="true" spans="1:7">
      <c r="A599" s="223">
        <v>2080601</v>
      </c>
      <c r="B599" s="223" t="s">
        <v>1145</v>
      </c>
      <c r="C599" s="241">
        <v>0</v>
      </c>
      <c r="D599" s="242"/>
      <c r="E599" s="190">
        <v>0</v>
      </c>
      <c r="F599" s="245"/>
      <c r="G599" s="244"/>
    </row>
    <row r="600" s="198" customFormat="true" spans="1:7">
      <c r="A600" s="223">
        <v>2080602</v>
      </c>
      <c r="B600" s="223" t="s">
        <v>1146</v>
      </c>
      <c r="C600" s="241">
        <v>0</v>
      </c>
      <c r="D600" s="242"/>
      <c r="E600" s="190">
        <v>0</v>
      </c>
      <c r="F600" s="245"/>
      <c r="G600" s="244"/>
    </row>
    <row r="601" s="198" customFormat="true" spans="1:7">
      <c r="A601" s="223">
        <v>2080699</v>
      </c>
      <c r="B601" s="223" t="s">
        <v>1147</v>
      </c>
      <c r="C601" s="241">
        <v>0</v>
      </c>
      <c r="D601" s="242">
        <v>95</v>
      </c>
      <c r="E601" s="190">
        <v>95</v>
      </c>
      <c r="F601" s="245">
        <f>E601/D601</f>
        <v>1</v>
      </c>
      <c r="G601" s="244"/>
    </row>
    <row r="602" s="198" customFormat="true" spans="1:7">
      <c r="A602" s="223">
        <v>20807</v>
      </c>
      <c r="B602" s="224" t="s">
        <v>1148</v>
      </c>
      <c r="C602" s="241">
        <v>480</v>
      </c>
      <c r="D602" s="242">
        <f>SUM(D611)</f>
        <v>480</v>
      </c>
      <c r="E602" s="190">
        <f>SUM(E603:E611)</f>
        <v>470</v>
      </c>
      <c r="F602" s="245">
        <f>E602/D602</f>
        <v>0.979166666666667</v>
      </c>
      <c r="G602" s="244"/>
    </row>
    <row r="603" s="198" customFormat="true" spans="1:7">
      <c r="A603" s="223">
        <v>2080701</v>
      </c>
      <c r="B603" s="223" t="s">
        <v>1149</v>
      </c>
      <c r="C603" s="241">
        <v>0</v>
      </c>
      <c r="D603" s="242"/>
      <c r="E603" s="190">
        <v>0</v>
      </c>
      <c r="F603" s="245"/>
      <c r="G603" s="244"/>
    </row>
    <row r="604" s="198" customFormat="true" spans="1:7">
      <c r="A604" s="223">
        <v>2080702</v>
      </c>
      <c r="B604" s="223" t="s">
        <v>1150</v>
      </c>
      <c r="C604" s="241">
        <v>0</v>
      </c>
      <c r="D604" s="242"/>
      <c r="E604" s="190">
        <v>0</v>
      </c>
      <c r="F604" s="245"/>
      <c r="G604" s="244"/>
    </row>
    <row r="605" s="198" customFormat="true" spans="1:7">
      <c r="A605" s="223">
        <v>2080704</v>
      </c>
      <c r="B605" s="223" t="s">
        <v>1151</v>
      </c>
      <c r="C605" s="241">
        <v>0</v>
      </c>
      <c r="D605" s="242"/>
      <c r="E605" s="190">
        <v>0</v>
      </c>
      <c r="F605" s="245"/>
      <c r="G605" s="244"/>
    </row>
    <row r="606" s="198" customFormat="true" spans="1:7">
      <c r="A606" s="223">
        <v>2080705</v>
      </c>
      <c r="B606" s="223" t="s">
        <v>1152</v>
      </c>
      <c r="C606" s="241">
        <v>0</v>
      </c>
      <c r="D606" s="242"/>
      <c r="E606" s="190">
        <v>0</v>
      </c>
      <c r="F606" s="245"/>
      <c r="G606" s="244"/>
    </row>
    <row r="607" s="198" customFormat="true" spans="1:7">
      <c r="A607" s="223">
        <v>2080709</v>
      </c>
      <c r="B607" s="223" t="s">
        <v>1153</v>
      </c>
      <c r="C607" s="241">
        <v>0</v>
      </c>
      <c r="D607" s="242"/>
      <c r="E607" s="190">
        <v>0</v>
      </c>
      <c r="F607" s="245"/>
      <c r="G607" s="244"/>
    </row>
    <row r="608" s="198" customFormat="true" spans="1:7">
      <c r="A608" s="223">
        <v>2080711</v>
      </c>
      <c r="B608" s="223" t="s">
        <v>1154</v>
      </c>
      <c r="C608" s="241">
        <v>0</v>
      </c>
      <c r="D608" s="242"/>
      <c r="E608" s="190">
        <v>0</v>
      </c>
      <c r="F608" s="245"/>
      <c r="G608" s="244"/>
    </row>
    <row r="609" s="198" customFormat="true" spans="1:7">
      <c r="A609" s="223">
        <v>2080712</v>
      </c>
      <c r="B609" s="223" t="s">
        <v>1155</v>
      </c>
      <c r="C609" s="241">
        <v>0</v>
      </c>
      <c r="D609" s="242"/>
      <c r="E609" s="190">
        <v>0</v>
      </c>
      <c r="F609" s="245"/>
      <c r="G609" s="244"/>
    </row>
    <row r="610" s="198" customFormat="true" spans="1:7">
      <c r="A610" s="223">
        <v>2080713</v>
      </c>
      <c r="B610" s="223" t="s">
        <v>1156</v>
      </c>
      <c r="C610" s="241">
        <v>0</v>
      </c>
      <c r="D610" s="242"/>
      <c r="E610" s="190">
        <v>0</v>
      </c>
      <c r="F610" s="245"/>
      <c r="G610" s="244"/>
    </row>
    <row r="611" s="198" customFormat="true" spans="1:7">
      <c r="A611" s="223">
        <v>2080799</v>
      </c>
      <c r="B611" s="223" t="s">
        <v>1157</v>
      </c>
      <c r="C611" s="241">
        <v>480</v>
      </c>
      <c r="D611" s="242">
        <v>480</v>
      </c>
      <c r="E611" s="190">
        <v>470</v>
      </c>
      <c r="F611" s="245">
        <f t="shared" ref="F611:F613" si="47">E611/D611</f>
        <v>0.979166666666667</v>
      </c>
      <c r="G611" s="244"/>
    </row>
    <row r="612" s="198" customFormat="true" spans="1:7">
      <c r="A612" s="223">
        <v>20808</v>
      </c>
      <c r="B612" s="224" t="s">
        <v>1158</v>
      </c>
      <c r="C612" s="241">
        <v>246.5</v>
      </c>
      <c r="D612" s="242">
        <f>SUM(D613:D619)</f>
        <v>589</v>
      </c>
      <c r="E612" s="190">
        <f>SUM(E613:E619)</f>
        <v>588</v>
      </c>
      <c r="F612" s="245">
        <f t="shared" si="47"/>
        <v>0.99830220713073</v>
      </c>
      <c r="G612" s="244"/>
    </row>
    <row r="613" s="198" customFormat="true" spans="1:7">
      <c r="A613" s="223">
        <v>2080801</v>
      </c>
      <c r="B613" s="223" t="s">
        <v>1159</v>
      </c>
      <c r="C613" s="241">
        <v>0</v>
      </c>
      <c r="D613" s="242">
        <v>315</v>
      </c>
      <c r="E613" s="190">
        <v>315</v>
      </c>
      <c r="F613" s="245">
        <f t="shared" si="47"/>
        <v>1</v>
      </c>
      <c r="G613" s="244"/>
    </row>
    <row r="614" s="198" customFormat="true" spans="1:7">
      <c r="A614" s="223">
        <v>2080802</v>
      </c>
      <c r="B614" s="223" t="s">
        <v>1160</v>
      </c>
      <c r="C614" s="241">
        <v>0</v>
      </c>
      <c r="D614" s="242"/>
      <c r="E614" s="190">
        <v>0</v>
      </c>
      <c r="F614" s="245"/>
      <c r="G614" s="244"/>
    </row>
    <row r="615" s="198" customFormat="true" spans="1:7">
      <c r="A615" s="223">
        <v>2080803</v>
      </c>
      <c r="B615" s="223" t="s">
        <v>1161</v>
      </c>
      <c r="C615" s="241">
        <v>0</v>
      </c>
      <c r="D615" s="242"/>
      <c r="E615" s="190">
        <v>0</v>
      </c>
      <c r="F615" s="245"/>
      <c r="G615" s="244"/>
    </row>
    <row r="616" s="198" customFormat="true" spans="1:7">
      <c r="A616" s="223">
        <v>2080804</v>
      </c>
      <c r="B616" s="223" t="s">
        <v>1162</v>
      </c>
      <c r="C616" s="241">
        <v>0</v>
      </c>
      <c r="D616" s="242"/>
      <c r="E616" s="190">
        <v>0</v>
      </c>
      <c r="F616" s="245"/>
      <c r="G616" s="244"/>
    </row>
    <row r="617" s="198" customFormat="true" spans="1:7">
      <c r="A617" s="223">
        <v>2080805</v>
      </c>
      <c r="B617" s="223" t="s">
        <v>1163</v>
      </c>
      <c r="C617" s="241">
        <v>0</v>
      </c>
      <c r="D617" s="242"/>
      <c r="E617" s="190">
        <v>0</v>
      </c>
      <c r="F617" s="245"/>
      <c r="G617" s="244"/>
    </row>
    <row r="618" s="198" customFormat="true" spans="1:7">
      <c r="A618" s="223">
        <v>2080806</v>
      </c>
      <c r="B618" s="223" t="s">
        <v>1164</v>
      </c>
      <c r="C618" s="241">
        <v>0</v>
      </c>
      <c r="D618" s="242"/>
      <c r="E618" s="190">
        <v>0</v>
      </c>
      <c r="F618" s="245"/>
      <c r="G618" s="244"/>
    </row>
    <row r="619" s="198" customFormat="true" spans="1:7">
      <c r="A619" s="223">
        <v>2080899</v>
      </c>
      <c r="B619" s="223" t="s">
        <v>1165</v>
      </c>
      <c r="C619" s="241">
        <v>246.5</v>
      </c>
      <c r="D619" s="242">
        <v>274</v>
      </c>
      <c r="E619" s="190">
        <v>273</v>
      </c>
      <c r="F619" s="245">
        <f t="shared" ref="F619:F624" si="48">E619/D619</f>
        <v>0.996350364963504</v>
      </c>
      <c r="G619" s="244"/>
    </row>
    <row r="620" s="198" customFormat="true" spans="1:7">
      <c r="A620" s="223">
        <v>20809</v>
      </c>
      <c r="B620" s="224" t="s">
        <v>1166</v>
      </c>
      <c r="C620" s="241">
        <v>0</v>
      </c>
      <c r="D620" s="242">
        <f>SUM(D621:D626)</f>
        <v>7</v>
      </c>
      <c r="E620" s="190">
        <f>SUM(E621:E626)</f>
        <v>7</v>
      </c>
      <c r="F620" s="245">
        <f t="shared" si="48"/>
        <v>1</v>
      </c>
      <c r="G620" s="244"/>
    </row>
    <row r="621" s="198" customFormat="true" spans="1:7">
      <c r="A621" s="223">
        <v>2080901</v>
      </c>
      <c r="B621" s="223" t="s">
        <v>1167</v>
      </c>
      <c r="C621" s="241">
        <v>0</v>
      </c>
      <c r="D621" s="242"/>
      <c r="E621" s="190">
        <v>0</v>
      </c>
      <c r="F621" s="245"/>
      <c r="G621" s="244"/>
    </row>
    <row r="622" s="198" customFormat="true" spans="1:7">
      <c r="A622" s="223">
        <v>2080902</v>
      </c>
      <c r="B622" s="223" t="s">
        <v>1168</v>
      </c>
      <c r="C622" s="241">
        <v>0</v>
      </c>
      <c r="D622" s="242"/>
      <c r="E622" s="190">
        <v>0</v>
      </c>
      <c r="F622" s="245"/>
      <c r="G622" s="244"/>
    </row>
    <row r="623" s="198" customFormat="true" spans="1:7">
      <c r="A623" s="223">
        <v>2080903</v>
      </c>
      <c r="B623" s="223" t="s">
        <v>1169</v>
      </c>
      <c r="C623" s="241">
        <v>0</v>
      </c>
      <c r="D623" s="242"/>
      <c r="E623" s="190">
        <v>0</v>
      </c>
      <c r="F623" s="245"/>
      <c r="G623" s="244"/>
    </row>
    <row r="624" s="198" customFormat="true" spans="1:7">
      <c r="A624" s="223">
        <v>2080904</v>
      </c>
      <c r="B624" s="223" t="s">
        <v>1170</v>
      </c>
      <c r="C624" s="241">
        <v>0</v>
      </c>
      <c r="D624" s="242">
        <v>3</v>
      </c>
      <c r="E624" s="190">
        <v>3</v>
      </c>
      <c r="F624" s="245">
        <f t="shared" si="48"/>
        <v>1</v>
      </c>
      <c r="G624" s="244"/>
    </row>
    <row r="625" s="198" customFormat="true" spans="1:7">
      <c r="A625" s="223">
        <v>2080905</v>
      </c>
      <c r="B625" s="223" t="s">
        <v>1171</v>
      </c>
      <c r="C625" s="241">
        <v>0</v>
      </c>
      <c r="D625" s="242"/>
      <c r="E625" s="190">
        <v>0</v>
      </c>
      <c r="F625" s="245"/>
      <c r="G625" s="244"/>
    </row>
    <row r="626" s="198" customFormat="true" spans="1:7">
      <c r="A626" s="223">
        <v>2080999</v>
      </c>
      <c r="B626" s="223" t="s">
        <v>1172</v>
      </c>
      <c r="C626" s="241">
        <v>0</v>
      </c>
      <c r="D626" s="242">
        <v>4</v>
      </c>
      <c r="E626" s="190">
        <v>4</v>
      </c>
      <c r="F626" s="245">
        <f t="shared" ref="F626:F629" si="49">E626/D626</f>
        <v>1</v>
      </c>
      <c r="G626" s="244"/>
    </row>
    <row r="627" s="198" customFormat="true" spans="1:7">
      <c r="A627" s="223">
        <v>20810</v>
      </c>
      <c r="B627" s="224" t="s">
        <v>1173</v>
      </c>
      <c r="C627" s="241">
        <v>2521.8653</v>
      </c>
      <c r="D627" s="242">
        <f>SUM(D628:D634)</f>
        <v>2148</v>
      </c>
      <c r="E627" s="190">
        <f>SUM(E628:E634)</f>
        <v>2057</v>
      </c>
      <c r="F627" s="245">
        <f t="shared" si="49"/>
        <v>0.957635009310987</v>
      </c>
      <c r="G627" s="244"/>
    </row>
    <row r="628" s="198" customFormat="true" spans="1:7">
      <c r="A628" s="223">
        <v>2081001</v>
      </c>
      <c r="B628" s="223" t="s">
        <v>1174</v>
      </c>
      <c r="C628" s="241">
        <v>0</v>
      </c>
      <c r="D628" s="242">
        <v>2</v>
      </c>
      <c r="E628" s="190">
        <v>2</v>
      </c>
      <c r="F628" s="245">
        <f t="shared" si="49"/>
        <v>1</v>
      </c>
      <c r="G628" s="244"/>
    </row>
    <row r="629" s="198" customFormat="true" spans="1:7">
      <c r="A629" s="223">
        <v>2081002</v>
      </c>
      <c r="B629" s="223" t="s">
        <v>1175</v>
      </c>
      <c r="C629" s="241">
        <v>915</v>
      </c>
      <c r="D629" s="242">
        <v>914</v>
      </c>
      <c r="E629" s="190">
        <v>907</v>
      </c>
      <c r="F629" s="245">
        <f t="shared" si="49"/>
        <v>0.992341356673961</v>
      </c>
      <c r="G629" s="244"/>
    </row>
    <row r="630" s="198" customFormat="true" spans="1:7">
      <c r="A630" s="223">
        <v>2081003</v>
      </c>
      <c r="B630" s="223" t="s">
        <v>1176</v>
      </c>
      <c r="C630" s="241">
        <v>0</v>
      </c>
      <c r="D630" s="242"/>
      <c r="E630" s="190">
        <v>0</v>
      </c>
      <c r="F630" s="245"/>
      <c r="G630" s="244"/>
    </row>
    <row r="631" s="198" customFormat="true" spans="1:7">
      <c r="A631" s="223">
        <v>2081004</v>
      </c>
      <c r="B631" s="223" t="s">
        <v>1177</v>
      </c>
      <c r="C631" s="241">
        <v>7</v>
      </c>
      <c r="D631" s="242">
        <v>7</v>
      </c>
      <c r="E631" s="190">
        <v>7</v>
      </c>
      <c r="F631" s="245">
        <f t="shared" ref="F631:F635" si="50">E631/D631</f>
        <v>1</v>
      </c>
      <c r="G631" s="244"/>
    </row>
    <row r="632" s="198" customFormat="true" spans="1:7">
      <c r="A632" s="223">
        <v>2081005</v>
      </c>
      <c r="B632" s="223" t="s">
        <v>1178</v>
      </c>
      <c r="C632" s="241">
        <v>743.24</v>
      </c>
      <c r="D632" s="242">
        <v>743</v>
      </c>
      <c r="E632" s="190">
        <v>666</v>
      </c>
      <c r="F632" s="245">
        <f t="shared" si="50"/>
        <v>0.896366083445491</v>
      </c>
      <c r="G632" s="244"/>
    </row>
    <row r="633" s="198" customFormat="true" spans="1:7">
      <c r="A633" s="223">
        <v>2081006</v>
      </c>
      <c r="B633" s="223" t="s">
        <v>1179</v>
      </c>
      <c r="C633" s="241">
        <v>0</v>
      </c>
      <c r="D633" s="242"/>
      <c r="E633" s="190">
        <v>0</v>
      </c>
      <c r="F633" s="245"/>
      <c r="G633" s="244"/>
    </row>
    <row r="634" s="198" customFormat="true" spans="1:7">
      <c r="A634" s="223">
        <v>2081099</v>
      </c>
      <c r="B634" s="223" t="s">
        <v>1180</v>
      </c>
      <c r="C634" s="241">
        <v>856.6253</v>
      </c>
      <c r="D634" s="242">
        <v>482</v>
      </c>
      <c r="E634" s="190">
        <v>475</v>
      </c>
      <c r="F634" s="245">
        <f t="shared" si="50"/>
        <v>0.985477178423237</v>
      </c>
      <c r="G634" s="244"/>
    </row>
    <row r="635" s="198" customFormat="true" spans="1:7">
      <c r="A635" s="223">
        <v>20811</v>
      </c>
      <c r="B635" s="224" t="s">
        <v>1181</v>
      </c>
      <c r="C635" s="241">
        <v>1246.624</v>
      </c>
      <c r="D635" s="242">
        <f>SUM(D636:D643)</f>
        <v>1171</v>
      </c>
      <c r="E635" s="190">
        <f>SUM(E636:E643)</f>
        <v>1165</v>
      </c>
      <c r="F635" s="245">
        <f t="shared" si="50"/>
        <v>0.994876174210077</v>
      </c>
      <c r="G635" s="244"/>
    </row>
    <row r="636" s="198" customFormat="true" spans="1:7">
      <c r="A636" s="223">
        <v>2081101</v>
      </c>
      <c r="B636" s="223" t="s">
        <v>736</v>
      </c>
      <c r="C636" s="241">
        <v>0</v>
      </c>
      <c r="D636" s="242"/>
      <c r="E636" s="190">
        <v>0</v>
      </c>
      <c r="F636" s="245"/>
      <c r="G636" s="244"/>
    </row>
    <row r="637" s="198" customFormat="true" spans="1:7">
      <c r="A637" s="223">
        <v>2081102</v>
      </c>
      <c r="B637" s="223" t="s">
        <v>737</v>
      </c>
      <c r="C637" s="241">
        <v>0</v>
      </c>
      <c r="D637" s="242"/>
      <c r="E637" s="190">
        <v>0</v>
      </c>
      <c r="F637" s="245"/>
      <c r="G637" s="244"/>
    </row>
    <row r="638" s="198" customFormat="true" spans="1:7">
      <c r="A638" s="223">
        <v>2081103</v>
      </c>
      <c r="B638" s="223" t="s">
        <v>738</v>
      </c>
      <c r="C638" s="241">
        <v>0</v>
      </c>
      <c r="D638" s="242"/>
      <c r="E638" s="190">
        <v>0</v>
      </c>
      <c r="F638" s="245"/>
      <c r="G638" s="244"/>
    </row>
    <row r="639" s="198" customFormat="true" spans="1:7">
      <c r="A639" s="223">
        <v>2081104</v>
      </c>
      <c r="B639" s="223" t="s">
        <v>1182</v>
      </c>
      <c r="C639" s="241">
        <v>476.6</v>
      </c>
      <c r="D639" s="242">
        <v>400</v>
      </c>
      <c r="E639" s="190">
        <v>399</v>
      </c>
      <c r="F639" s="245">
        <f t="shared" ref="F639:F643" si="51">E639/D639</f>
        <v>0.9975</v>
      </c>
      <c r="G639" s="244"/>
    </row>
    <row r="640" s="198" customFormat="true" spans="1:7">
      <c r="A640" s="223">
        <v>2081105</v>
      </c>
      <c r="B640" s="223" t="s">
        <v>1183</v>
      </c>
      <c r="C640" s="241">
        <v>235</v>
      </c>
      <c r="D640" s="242">
        <v>229</v>
      </c>
      <c r="E640" s="190">
        <v>229</v>
      </c>
      <c r="F640" s="245">
        <f t="shared" si="51"/>
        <v>1</v>
      </c>
      <c r="G640" s="244"/>
    </row>
    <row r="641" s="198" customFormat="true" spans="1:7">
      <c r="A641" s="223">
        <v>2081106</v>
      </c>
      <c r="B641" s="223" t="s">
        <v>1184</v>
      </c>
      <c r="C641" s="241">
        <v>0</v>
      </c>
      <c r="D641" s="242"/>
      <c r="E641" s="190">
        <v>0</v>
      </c>
      <c r="F641" s="245"/>
      <c r="G641" s="244"/>
    </row>
    <row r="642" s="198" customFormat="true" spans="1:7">
      <c r="A642" s="223">
        <v>2081107</v>
      </c>
      <c r="B642" s="223" t="s">
        <v>1185</v>
      </c>
      <c r="C642" s="241">
        <v>275</v>
      </c>
      <c r="D642" s="242">
        <v>291</v>
      </c>
      <c r="E642" s="190">
        <v>287</v>
      </c>
      <c r="F642" s="245">
        <f t="shared" si="51"/>
        <v>0.986254295532646</v>
      </c>
      <c r="G642" s="244"/>
    </row>
    <row r="643" s="198" customFormat="true" spans="1:7">
      <c r="A643" s="223">
        <v>2081199</v>
      </c>
      <c r="B643" s="223" t="s">
        <v>1186</v>
      </c>
      <c r="C643" s="241">
        <v>260.024</v>
      </c>
      <c r="D643" s="242">
        <v>251</v>
      </c>
      <c r="E643" s="190">
        <v>250</v>
      </c>
      <c r="F643" s="245">
        <f t="shared" si="51"/>
        <v>0.99601593625498</v>
      </c>
      <c r="G643" s="244"/>
    </row>
    <row r="644" s="198" customFormat="true" spans="1:7">
      <c r="A644" s="223">
        <v>20816</v>
      </c>
      <c r="B644" s="224" t="s">
        <v>1187</v>
      </c>
      <c r="C644" s="241">
        <v>0</v>
      </c>
      <c r="D644" s="242"/>
      <c r="E644" s="190">
        <f>SUM(E645:E648)</f>
        <v>0</v>
      </c>
      <c r="F644" s="245"/>
      <c r="G644" s="244"/>
    </row>
    <row r="645" s="198" customFormat="true" spans="1:7">
      <c r="A645" s="223">
        <v>2081601</v>
      </c>
      <c r="B645" s="223" t="s">
        <v>736</v>
      </c>
      <c r="C645" s="241">
        <v>0</v>
      </c>
      <c r="D645" s="242"/>
      <c r="E645" s="190">
        <v>0</v>
      </c>
      <c r="F645" s="245"/>
      <c r="G645" s="244"/>
    </row>
    <row r="646" s="198" customFormat="true" spans="1:7">
      <c r="A646" s="223">
        <v>2081602</v>
      </c>
      <c r="B646" s="223" t="s">
        <v>737</v>
      </c>
      <c r="C646" s="241">
        <v>0</v>
      </c>
      <c r="D646" s="242"/>
      <c r="E646" s="190">
        <v>0</v>
      </c>
      <c r="F646" s="245"/>
      <c r="G646" s="244"/>
    </row>
    <row r="647" s="198" customFormat="true" spans="1:7">
      <c r="A647" s="223">
        <v>2081603</v>
      </c>
      <c r="B647" s="223" t="s">
        <v>738</v>
      </c>
      <c r="C647" s="241">
        <v>0</v>
      </c>
      <c r="D647" s="242"/>
      <c r="E647" s="190">
        <v>0</v>
      </c>
      <c r="F647" s="245"/>
      <c r="G647" s="244"/>
    </row>
    <row r="648" s="198" customFormat="true" spans="1:7">
      <c r="A648" s="223">
        <v>2081699</v>
      </c>
      <c r="B648" s="223" t="s">
        <v>1188</v>
      </c>
      <c r="C648" s="241">
        <v>0</v>
      </c>
      <c r="D648" s="242"/>
      <c r="E648" s="190">
        <v>0</v>
      </c>
      <c r="F648" s="245"/>
      <c r="G648" s="244"/>
    </row>
    <row r="649" s="198" customFormat="true" spans="1:7">
      <c r="A649" s="223">
        <v>20819</v>
      </c>
      <c r="B649" s="224" t="s">
        <v>1189</v>
      </c>
      <c r="C649" s="241">
        <v>601.577</v>
      </c>
      <c r="D649" s="242">
        <f>SUM(D650)</f>
        <v>566</v>
      </c>
      <c r="E649" s="190">
        <f>SUM(E650:E651)</f>
        <v>549</v>
      </c>
      <c r="F649" s="245">
        <f t="shared" ref="F649:F653" si="52">E649/D649</f>
        <v>0.969964664310954</v>
      </c>
      <c r="G649" s="244"/>
    </row>
    <row r="650" s="198" customFormat="true" spans="1:7">
      <c r="A650" s="223">
        <v>2081901</v>
      </c>
      <c r="B650" s="223" t="s">
        <v>1190</v>
      </c>
      <c r="C650" s="241">
        <v>601.577</v>
      </c>
      <c r="D650" s="242">
        <v>566</v>
      </c>
      <c r="E650" s="190">
        <v>549</v>
      </c>
      <c r="F650" s="245">
        <f t="shared" si="52"/>
        <v>0.969964664310954</v>
      </c>
      <c r="G650" s="244"/>
    </row>
    <row r="651" s="198" customFormat="true" spans="1:7">
      <c r="A651" s="223">
        <v>2081902</v>
      </c>
      <c r="B651" s="223" t="s">
        <v>1191</v>
      </c>
      <c r="C651" s="241">
        <v>0</v>
      </c>
      <c r="D651" s="242"/>
      <c r="E651" s="190">
        <v>0</v>
      </c>
      <c r="F651" s="245"/>
      <c r="G651" s="244"/>
    </row>
    <row r="652" s="198" customFormat="true" spans="1:7">
      <c r="A652" s="223">
        <v>20820</v>
      </c>
      <c r="B652" s="224" t="s">
        <v>1192</v>
      </c>
      <c r="C652" s="241">
        <v>0</v>
      </c>
      <c r="D652" s="242">
        <f>SUM(D653)</f>
        <v>309</v>
      </c>
      <c r="E652" s="190">
        <f>SUM(E653:E654)</f>
        <v>302</v>
      </c>
      <c r="F652" s="245">
        <f t="shared" si="52"/>
        <v>0.977346278317152</v>
      </c>
      <c r="G652" s="244"/>
    </row>
    <row r="653" s="198" customFormat="true" spans="1:7">
      <c r="A653" s="223">
        <v>2082001</v>
      </c>
      <c r="B653" s="223" t="s">
        <v>1193</v>
      </c>
      <c r="C653" s="241">
        <v>0</v>
      </c>
      <c r="D653" s="242">
        <v>309</v>
      </c>
      <c r="E653" s="190">
        <v>302</v>
      </c>
      <c r="F653" s="245">
        <f t="shared" si="52"/>
        <v>0.977346278317152</v>
      </c>
      <c r="G653" s="244"/>
    </row>
    <row r="654" s="198" customFormat="true" spans="1:7">
      <c r="A654" s="223">
        <v>2082002</v>
      </c>
      <c r="B654" s="223" t="s">
        <v>1194</v>
      </c>
      <c r="C654" s="241">
        <v>0</v>
      </c>
      <c r="D654" s="242"/>
      <c r="E654" s="190">
        <v>0</v>
      </c>
      <c r="F654" s="245"/>
      <c r="G654" s="244"/>
    </row>
    <row r="655" s="198" customFormat="true" spans="1:7">
      <c r="A655" s="223">
        <v>20821</v>
      </c>
      <c r="B655" s="224" t="s">
        <v>1195</v>
      </c>
      <c r="C655" s="241">
        <v>0</v>
      </c>
      <c r="D655" s="242"/>
      <c r="E655" s="190">
        <f>SUM(E656:E657)</f>
        <v>0</v>
      </c>
      <c r="F655" s="245"/>
      <c r="G655" s="244"/>
    </row>
    <row r="656" s="198" customFormat="true" spans="1:7">
      <c r="A656" s="223">
        <v>2082101</v>
      </c>
      <c r="B656" s="223" t="s">
        <v>1196</v>
      </c>
      <c r="C656" s="241">
        <v>0</v>
      </c>
      <c r="D656" s="242"/>
      <c r="E656" s="190">
        <v>0</v>
      </c>
      <c r="F656" s="245"/>
      <c r="G656" s="244"/>
    </row>
    <row r="657" s="198" customFormat="true" spans="1:7">
      <c r="A657" s="223">
        <v>2082102</v>
      </c>
      <c r="B657" s="223" t="s">
        <v>1197</v>
      </c>
      <c r="C657" s="241">
        <v>0</v>
      </c>
      <c r="D657" s="242"/>
      <c r="E657" s="190">
        <v>0</v>
      </c>
      <c r="F657" s="245"/>
      <c r="G657" s="244"/>
    </row>
    <row r="658" s="198" customFormat="true" spans="1:7">
      <c r="A658" s="223">
        <v>20824</v>
      </c>
      <c r="B658" s="224" t="s">
        <v>1198</v>
      </c>
      <c r="C658" s="241">
        <v>0</v>
      </c>
      <c r="D658" s="242"/>
      <c r="E658" s="190">
        <f>SUM(E659:E660)</f>
        <v>0</v>
      </c>
      <c r="F658" s="245"/>
      <c r="G658" s="244"/>
    </row>
    <row r="659" s="198" customFormat="true" spans="1:7">
      <c r="A659" s="223">
        <v>2082401</v>
      </c>
      <c r="B659" s="223" t="s">
        <v>1199</v>
      </c>
      <c r="C659" s="241">
        <v>0</v>
      </c>
      <c r="D659" s="242"/>
      <c r="E659" s="190">
        <v>0</v>
      </c>
      <c r="F659" s="245"/>
      <c r="G659" s="244"/>
    </row>
    <row r="660" s="198" customFormat="true" spans="1:7">
      <c r="A660" s="223">
        <v>2082402</v>
      </c>
      <c r="B660" s="223" t="s">
        <v>1200</v>
      </c>
      <c r="C660" s="241">
        <v>0</v>
      </c>
      <c r="D660" s="242"/>
      <c r="E660" s="190">
        <v>0</v>
      </c>
      <c r="F660" s="245"/>
      <c r="G660" s="244"/>
    </row>
    <row r="661" s="198" customFormat="true" spans="1:7">
      <c r="A661" s="223">
        <v>20825</v>
      </c>
      <c r="B661" s="224" t="s">
        <v>1201</v>
      </c>
      <c r="C661" s="241">
        <v>0</v>
      </c>
      <c r="D661" s="242">
        <f>SUM(D662)</f>
        <v>34</v>
      </c>
      <c r="E661" s="190">
        <f>SUM(E662:E663)</f>
        <v>34</v>
      </c>
      <c r="F661" s="245">
        <f t="shared" ref="F661:F664" si="53">E661/D661</f>
        <v>1</v>
      </c>
      <c r="G661" s="244"/>
    </row>
    <row r="662" s="198" customFormat="true" spans="1:7">
      <c r="A662" s="223">
        <v>2082501</v>
      </c>
      <c r="B662" s="223" t="s">
        <v>1202</v>
      </c>
      <c r="C662" s="241">
        <v>0</v>
      </c>
      <c r="D662" s="242">
        <v>34</v>
      </c>
      <c r="E662" s="190">
        <v>34</v>
      </c>
      <c r="F662" s="245">
        <f t="shared" si="53"/>
        <v>1</v>
      </c>
      <c r="G662" s="244"/>
    </row>
    <row r="663" s="198" customFormat="true" spans="1:7">
      <c r="A663" s="223">
        <v>2082502</v>
      </c>
      <c r="B663" s="223" t="s">
        <v>1203</v>
      </c>
      <c r="C663" s="241">
        <v>0</v>
      </c>
      <c r="D663" s="242"/>
      <c r="E663" s="190">
        <v>0</v>
      </c>
      <c r="F663" s="245"/>
      <c r="G663" s="244"/>
    </row>
    <row r="664" s="198" customFormat="true" spans="1:7">
      <c r="A664" s="223">
        <v>20826</v>
      </c>
      <c r="B664" s="224" t="s">
        <v>1204</v>
      </c>
      <c r="C664" s="241">
        <v>0</v>
      </c>
      <c r="D664" s="242">
        <f>SUM(D666)</f>
        <v>3</v>
      </c>
      <c r="E664" s="190">
        <f>SUM(E665:E667)</f>
        <v>3</v>
      </c>
      <c r="F664" s="245">
        <f t="shared" si="53"/>
        <v>1</v>
      </c>
      <c r="G664" s="244"/>
    </row>
    <row r="665" s="198" customFormat="true" spans="1:7">
      <c r="A665" s="223">
        <v>2082601</v>
      </c>
      <c r="B665" s="223" t="s">
        <v>1205</v>
      </c>
      <c r="C665" s="241">
        <v>0</v>
      </c>
      <c r="D665" s="242"/>
      <c r="E665" s="190">
        <v>0</v>
      </c>
      <c r="F665" s="245"/>
      <c r="G665" s="244"/>
    </row>
    <row r="666" s="198" customFormat="true" spans="1:7">
      <c r="A666" s="223">
        <v>2082602</v>
      </c>
      <c r="B666" s="223" t="s">
        <v>1206</v>
      </c>
      <c r="C666" s="241">
        <v>0</v>
      </c>
      <c r="D666" s="242">
        <v>3</v>
      </c>
      <c r="E666" s="190">
        <v>3</v>
      </c>
      <c r="F666" s="245">
        <f>E666/D666</f>
        <v>1</v>
      </c>
      <c r="G666" s="244"/>
    </row>
    <row r="667" s="198" customFormat="true" spans="1:7">
      <c r="A667" s="223">
        <v>2082699</v>
      </c>
      <c r="B667" s="223" t="s">
        <v>1207</v>
      </c>
      <c r="C667" s="241">
        <v>0</v>
      </c>
      <c r="D667" s="242"/>
      <c r="E667" s="190">
        <v>0</v>
      </c>
      <c r="F667" s="245"/>
      <c r="G667" s="244"/>
    </row>
    <row r="668" s="198" customFormat="true" spans="1:7">
      <c r="A668" s="223">
        <v>20827</v>
      </c>
      <c r="B668" s="224" t="s">
        <v>1208</v>
      </c>
      <c r="C668" s="241">
        <v>0</v>
      </c>
      <c r="D668" s="242"/>
      <c r="E668" s="190">
        <f>SUM(E669:E672)</f>
        <v>0</v>
      </c>
      <c r="F668" s="245"/>
      <c r="G668" s="244"/>
    </row>
    <row r="669" s="198" customFormat="true" spans="1:7">
      <c r="A669" s="223">
        <v>2082701</v>
      </c>
      <c r="B669" s="223" t="s">
        <v>1209</v>
      </c>
      <c r="C669" s="241">
        <v>0</v>
      </c>
      <c r="D669" s="242"/>
      <c r="E669" s="190">
        <v>0</v>
      </c>
      <c r="F669" s="245"/>
      <c r="G669" s="244"/>
    </row>
    <row r="670" s="198" customFormat="true" spans="1:7">
      <c r="A670" s="223">
        <v>2082702</v>
      </c>
      <c r="B670" s="223" t="s">
        <v>1210</v>
      </c>
      <c r="C670" s="241">
        <v>0</v>
      </c>
      <c r="D670" s="242"/>
      <c r="E670" s="190">
        <v>0</v>
      </c>
      <c r="F670" s="245"/>
      <c r="G670" s="244"/>
    </row>
    <row r="671" s="198" customFormat="true" spans="1:7">
      <c r="A671" s="223">
        <v>2082703</v>
      </c>
      <c r="B671" s="223" t="s">
        <v>1211</v>
      </c>
      <c r="C671" s="241">
        <v>0</v>
      </c>
      <c r="D671" s="242"/>
      <c r="E671" s="190">
        <v>0</v>
      </c>
      <c r="F671" s="245"/>
      <c r="G671" s="244"/>
    </row>
    <row r="672" s="198" customFormat="true" spans="1:7">
      <c r="A672" s="223">
        <v>2082799</v>
      </c>
      <c r="B672" s="223" t="s">
        <v>1212</v>
      </c>
      <c r="C672" s="241">
        <v>0</v>
      </c>
      <c r="D672" s="242"/>
      <c r="E672" s="190">
        <v>0</v>
      </c>
      <c r="F672" s="245"/>
      <c r="G672" s="244"/>
    </row>
    <row r="673" s="198" customFormat="true" spans="1:7">
      <c r="A673" s="223">
        <v>20828</v>
      </c>
      <c r="B673" s="224" t="s">
        <v>1213</v>
      </c>
      <c r="C673" s="241">
        <v>1615.297129</v>
      </c>
      <c r="D673" s="242">
        <f>SUM(D674:D680)</f>
        <v>1766</v>
      </c>
      <c r="E673" s="190">
        <f>SUM(E674:E680)</f>
        <v>1729</v>
      </c>
      <c r="F673" s="245">
        <f t="shared" ref="F673:F675" si="54">E673/D673</f>
        <v>0.979048697621744</v>
      </c>
      <c r="G673" s="244"/>
    </row>
    <row r="674" s="198" customFormat="true" spans="1:7">
      <c r="A674" s="223">
        <v>2082801</v>
      </c>
      <c r="B674" s="223" t="s">
        <v>736</v>
      </c>
      <c r="C674" s="241">
        <v>307.111621</v>
      </c>
      <c r="D674" s="242">
        <v>293</v>
      </c>
      <c r="E674" s="190">
        <v>293</v>
      </c>
      <c r="F674" s="245">
        <f t="shared" si="54"/>
        <v>1</v>
      </c>
      <c r="G674" s="244"/>
    </row>
    <row r="675" s="198" customFormat="true" spans="1:7">
      <c r="A675" s="223">
        <v>2082802</v>
      </c>
      <c r="B675" s="223" t="s">
        <v>737</v>
      </c>
      <c r="C675" s="241">
        <v>133.5</v>
      </c>
      <c r="D675" s="242">
        <v>121</v>
      </c>
      <c r="E675" s="190">
        <v>120</v>
      </c>
      <c r="F675" s="245">
        <f t="shared" si="54"/>
        <v>0.991735537190083</v>
      </c>
      <c r="G675" s="244"/>
    </row>
    <row r="676" s="198" customFormat="true" spans="1:7">
      <c r="A676" s="223">
        <v>2082803</v>
      </c>
      <c r="B676" s="223" t="s">
        <v>738</v>
      </c>
      <c r="C676" s="241">
        <v>0</v>
      </c>
      <c r="D676" s="242"/>
      <c r="E676" s="190">
        <v>0</v>
      </c>
      <c r="F676" s="245"/>
      <c r="G676" s="244"/>
    </row>
    <row r="677" s="198" customFormat="true" spans="1:7">
      <c r="A677" s="223">
        <v>2082804</v>
      </c>
      <c r="B677" s="223" t="s">
        <v>1214</v>
      </c>
      <c r="C677" s="241">
        <v>808</v>
      </c>
      <c r="D677" s="242">
        <v>1000</v>
      </c>
      <c r="E677" s="190">
        <v>976</v>
      </c>
      <c r="F677" s="245">
        <f t="shared" ref="F677:F680" si="55">E677/D677</f>
        <v>0.976</v>
      </c>
      <c r="G677" s="244"/>
    </row>
    <row r="678" s="198" customFormat="true" spans="1:7">
      <c r="A678" s="223">
        <v>2082805</v>
      </c>
      <c r="B678" s="223" t="s">
        <v>1215</v>
      </c>
      <c r="C678" s="241">
        <v>0</v>
      </c>
      <c r="D678" s="242"/>
      <c r="E678" s="190">
        <v>0</v>
      </c>
      <c r="F678" s="245"/>
      <c r="G678" s="244"/>
    </row>
    <row r="679" s="198" customFormat="true" spans="1:7">
      <c r="A679" s="223">
        <v>2082850</v>
      </c>
      <c r="B679" s="223" t="s">
        <v>745</v>
      </c>
      <c r="C679" s="241">
        <v>60.125408</v>
      </c>
      <c r="D679" s="242">
        <v>79</v>
      </c>
      <c r="E679" s="190">
        <v>79</v>
      </c>
      <c r="F679" s="245">
        <f t="shared" si="55"/>
        <v>1</v>
      </c>
      <c r="G679" s="244"/>
    </row>
    <row r="680" s="198" customFormat="true" spans="1:7">
      <c r="A680" s="223">
        <v>2082899</v>
      </c>
      <c r="B680" s="223" t="s">
        <v>1216</v>
      </c>
      <c r="C680" s="241">
        <v>306.5601</v>
      </c>
      <c r="D680" s="242">
        <v>273</v>
      </c>
      <c r="E680" s="190">
        <v>261</v>
      </c>
      <c r="F680" s="245">
        <f t="shared" si="55"/>
        <v>0.956043956043956</v>
      </c>
      <c r="G680" s="244"/>
    </row>
    <row r="681" s="198" customFormat="true" spans="1:7">
      <c r="A681" s="223">
        <v>20830</v>
      </c>
      <c r="B681" s="224" t="s">
        <v>1217</v>
      </c>
      <c r="C681" s="241">
        <v>0</v>
      </c>
      <c r="D681" s="242"/>
      <c r="E681" s="190">
        <f>SUM(E682:E683)</f>
        <v>0</v>
      </c>
      <c r="F681" s="245"/>
      <c r="G681" s="244"/>
    </row>
    <row r="682" s="198" customFormat="true" spans="1:7">
      <c r="A682" s="223">
        <v>2083001</v>
      </c>
      <c r="B682" s="223" t="s">
        <v>1218</v>
      </c>
      <c r="C682" s="241">
        <v>0</v>
      </c>
      <c r="D682" s="242"/>
      <c r="E682" s="190">
        <v>0</v>
      </c>
      <c r="F682" s="245"/>
      <c r="G682" s="244"/>
    </row>
    <row r="683" s="198" customFormat="true" spans="1:7">
      <c r="A683" s="223">
        <v>2083099</v>
      </c>
      <c r="B683" s="223" t="s">
        <v>1219</v>
      </c>
      <c r="C683" s="241">
        <v>0</v>
      </c>
      <c r="D683" s="242"/>
      <c r="E683" s="190">
        <v>0</v>
      </c>
      <c r="F683" s="245"/>
      <c r="G683" s="244"/>
    </row>
    <row r="684" s="198" customFormat="true" spans="1:7">
      <c r="A684" s="223">
        <v>20899</v>
      </c>
      <c r="B684" s="224" t="s">
        <v>1220</v>
      </c>
      <c r="C684" s="241">
        <v>25</v>
      </c>
      <c r="D684" s="242">
        <f>SUM(D685)</f>
        <v>41</v>
      </c>
      <c r="E684" s="190">
        <f>E685</f>
        <v>41</v>
      </c>
      <c r="F684" s="245">
        <f t="shared" ref="F684:F689" si="56">E684/D684</f>
        <v>1</v>
      </c>
      <c r="G684" s="244"/>
    </row>
    <row r="685" s="198" customFormat="true" spans="1:7">
      <c r="A685" s="223">
        <v>2089901</v>
      </c>
      <c r="B685" s="223" t="s">
        <v>1221</v>
      </c>
      <c r="C685" s="241">
        <v>25</v>
      </c>
      <c r="D685" s="242">
        <v>41</v>
      </c>
      <c r="E685" s="190">
        <v>41</v>
      </c>
      <c r="F685" s="245">
        <f t="shared" si="56"/>
        <v>1</v>
      </c>
      <c r="G685" s="244"/>
    </row>
    <row r="686" s="198" customFormat="true" spans="1:7">
      <c r="A686" s="223">
        <v>210</v>
      </c>
      <c r="B686" s="224" t="s">
        <v>1222</v>
      </c>
      <c r="C686" s="241">
        <v>56773.378458</v>
      </c>
      <c r="D686" s="242">
        <f>SUM(D687,D692,D706,D710,D722,D725,D729,D734,D738,D742,D745,D754,D756)</f>
        <v>50137</v>
      </c>
      <c r="E686" s="190">
        <f>SUM(E687,E692,E706,E710,E722,E725,E729,E734,E738,E742,E745,E754,E756)</f>
        <v>54534</v>
      </c>
      <c r="F686" s="245">
        <f t="shared" si="56"/>
        <v>1.08769970281429</v>
      </c>
      <c r="G686" s="244"/>
    </row>
    <row r="687" s="198" customFormat="true" spans="1:7">
      <c r="A687" s="223">
        <v>21001</v>
      </c>
      <c r="B687" s="224" t="s">
        <v>1223</v>
      </c>
      <c r="C687" s="241">
        <v>2965.076706</v>
      </c>
      <c r="D687" s="242">
        <f>SUM(D688:D691)</f>
        <v>2103</v>
      </c>
      <c r="E687" s="190">
        <f>SUM(E688:E691)</f>
        <v>2291</v>
      </c>
      <c r="F687" s="245">
        <f t="shared" si="56"/>
        <v>1.08939610080837</v>
      </c>
      <c r="G687" s="244"/>
    </row>
    <row r="688" s="198" customFormat="true" spans="1:7">
      <c r="A688" s="223">
        <v>2100101</v>
      </c>
      <c r="B688" s="223" t="s">
        <v>736</v>
      </c>
      <c r="C688" s="241">
        <v>847.722941</v>
      </c>
      <c r="D688" s="242">
        <v>771</v>
      </c>
      <c r="E688" s="190">
        <v>761</v>
      </c>
      <c r="F688" s="245">
        <f t="shared" si="56"/>
        <v>0.987029831387808</v>
      </c>
      <c r="G688" s="244"/>
    </row>
    <row r="689" s="198" customFormat="true" spans="1:7">
      <c r="A689" s="223">
        <v>2100102</v>
      </c>
      <c r="B689" s="223" t="s">
        <v>737</v>
      </c>
      <c r="C689" s="241">
        <v>155.5</v>
      </c>
      <c r="D689" s="242">
        <v>154</v>
      </c>
      <c r="E689" s="190">
        <v>151</v>
      </c>
      <c r="F689" s="245">
        <f t="shared" si="56"/>
        <v>0.980519480519481</v>
      </c>
      <c r="G689" s="244"/>
    </row>
    <row r="690" s="198" customFormat="true" spans="1:7">
      <c r="A690" s="223">
        <v>2100103</v>
      </c>
      <c r="B690" s="223" t="s">
        <v>738</v>
      </c>
      <c r="C690" s="241">
        <v>0</v>
      </c>
      <c r="D690" s="242"/>
      <c r="E690" s="190">
        <v>0</v>
      </c>
      <c r="F690" s="245"/>
      <c r="G690" s="244"/>
    </row>
    <row r="691" s="198" customFormat="true" spans="1:7">
      <c r="A691" s="223">
        <v>2100199</v>
      </c>
      <c r="B691" s="223" t="s">
        <v>1224</v>
      </c>
      <c r="C691" s="241">
        <v>1961.853765</v>
      </c>
      <c r="D691" s="242">
        <v>1178</v>
      </c>
      <c r="E691" s="190">
        <v>1379</v>
      </c>
      <c r="F691" s="245">
        <f t="shared" ref="F691:F693" si="57">E691/D691</f>
        <v>1.17062818336163</v>
      </c>
      <c r="G691" s="244"/>
    </row>
    <row r="692" s="198" customFormat="true" spans="1:7">
      <c r="A692" s="223">
        <v>21002</v>
      </c>
      <c r="B692" s="224" t="s">
        <v>1225</v>
      </c>
      <c r="C692" s="241">
        <v>31522.578805</v>
      </c>
      <c r="D692" s="242">
        <f>SUM(D693:D705)</f>
        <v>22712</v>
      </c>
      <c r="E692" s="190">
        <f>SUM(E693:E705)</f>
        <v>26062</v>
      </c>
      <c r="F692" s="245">
        <f t="shared" si="57"/>
        <v>1.14749911940824</v>
      </c>
      <c r="G692" s="244"/>
    </row>
    <row r="693" s="198" customFormat="true" spans="1:7">
      <c r="A693" s="223">
        <v>2100201</v>
      </c>
      <c r="B693" s="223" t="s">
        <v>1226</v>
      </c>
      <c r="C693" s="241">
        <v>31352.578805</v>
      </c>
      <c r="D693" s="242">
        <v>22642</v>
      </c>
      <c r="E693" s="190">
        <v>25997</v>
      </c>
      <c r="F693" s="245">
        <f t="shared" si="57"/>
        <v>1.14817595618762</v>
      </c>
      <c r="G693" s="244"/>
    </row>
    <row r="694" s="198" customFormat="true" spans="1:7">
      <c r="A694" s="223">
        <v>2100202</v>
      </c>
      <c r="B694" s="223" t="s">
        <v>1227</v>
      </c>
      <c r="C694" s="241">
        <v>0</v>
      </c>
      <c r="D694" s="242"/>
      <c r="E694" s="190">
        <v>0</v>
      </c>
      <c r="F694" s="245"/>
      <c r="G694" s="244"/>
    </row>
    <row r="695" s="198" customFormat="true" spans="1:7">
      <c r="A695" s="223">
        <v>2100203</v>
      </c>
      <c r="B695" s="223" t="s">
        <v>1228</v>
      </c>
      <c r="C695" s="241">
        <v>0</v>
      </c>
      <c r="D695" s="242"/>
      <c r="E695" s="190">
        <v>0</v>
      </c>
      <c r="F695" s="245"/>
      <c r="G695" s="244"/>
    </row>
    <row r="696" s="198" customFormat="true" spans="1:7">
      <c r="A696" s="223">
        <v>2100204</v>
      </c>
      <c r="B696" s="223" t="s">
        <v>1229</v>
      </c>
      <c r="C696" s="241">
        <v>0</v>
      </c>
      <c r="D696" s="242"/>
      <c r="E696" s="190">
        <v>0</v>
      </c>
      <c r="F696" s="245"/>
      <c r="G696" s="244"/>
    </row>
    <row r="697" s="198" customFormat="true" spans="1:7">
      <c r="A697" s="223">
        <v>2100205</v>
      </c>
      <c r="B697" s="223" t="s">
        <v>1230</v>
      </c>
      <c r="C697" s="241">
        <v>0</v>
      </c>
      <c r="D697" s="242"/>
      <c r="E697" s="190">
        <v>0</v>
      </c>
      <c r="F697" s="245"/>
      <c r="G697" s="244"/>
    </row>
    <row r="698" s="198" customFormat="true" spans="1:7">
      <c r="A698" s="223">
        <v>2100206</v>
      </c>
      <c r="B698" s="223" t="s">
        <v>1231</v>
      </c>
      <c r="C698" s="241">
        <v>100</v>
      </c>
      <c r="D698" s="242"/>
      <c r="E698" s="190">
        <v>0</v>
      </c>
      <c r="F698" s="245"/>
      <c r="G698" s="244"/>
    </row>
    <row r="699" s="198" customFormat="true" spans="1:7">
      <c r="A699" s="223">
        <v>2100207</v>
      </c>
      <c r="B699" s="223" t="s">
        <v>1232</v>
      </c>
      <c r="C699" s="241">
        <v>0</v>
      </c>
      <c r="D699" s="242"/>
      <c r="E699" s="190">
        <v>0</v>
      </c>
      <c r="F699" s="245"/>
      <c r="G699" s="244"/>
    </row>
    <row r="700" s="198" customFormat="true" spans="1:7">
      <c r="A700" s="223">
        <v>2100208</v>
      </c>
      <c r="B700" s="223" t="s">
        <v>1233</v>
      </c>
      <c r="C700" s="241">
        <v>0</v>
      </c>
      <c r="D700" s="242"/>
      <c r="E700" s="190">
        <v>0</v>
      </c>
      <c r="F700" s="245"/>
      <c r="G700" s="244"/>
    </row>
    <row r="701" s="198" customFormat="true" spans="1:7">
      <c r="A701" s="223">
        <v>2100209</v>
      </c>
      <c r="B701" s="223" t="s">
        <v>1234</v>
      </c>
      <c r="C701" s="241">
        <v>0</v>
      </c>
      <c r="D701" s="242"/>
      <c r="E701" s="190">
        <v>0</v>
      </c>
      <c r="F701" s="245"/>
      <c r="G701" s="244"/>
    </row>
    <row r="702" s="198" customFormat="true" spans="1:7">
      <c r="A702" s="223">
        <v>2100210</v>
      </c>
      <c r="B702" s="223" t="s">
        <v>1235</v>
      </c>
      <c r="C702" s="241">
        <v>0</v>
      </c>
      <c r="D702" s="242"/>
      <c r="E702" s="190">
        <v>0</v>
      </c>
      <c r="F702" s="245"/>
      <c r="G702" s="244"/>
    </row>
    <row r="703" s="198" customFormat="true" spans="1:7">
      <c r="A703" s="223">
        <v>2100211</v>
      </c>
      <c r="B703" s="223" t="s">
        <v>1236</v>
      </c>
      <c r="C703" s="241">
        <v>20</v>
      </c>
      <c r="D703" s="242">
        <v>20</v>
      </c>
      <c r="E703" s="190">
        <v>18</v>
      </c>
      <c r="F703" s="245">
        <f t="shared" ref="F703:F707" si="58">E703/D703</f>
        <v>0.9</v>
      </c>
      <c r="G703" s="244"/>
    </row>
    <row r="704" s="198" customFormat="true" spans="1:7">
      <c r="A704" s="223">
        <v>2100212</v>
      </c>
      <c r="B704" s="223" t="s">
        <v>1237</v>
      </c>
      <c r="C704" s="241">
        <v>0</v>
      </c>
      <c r="D704" s="242"/>
      <c r="E704" s="190">
        <v>0</v>
      </c>
      <c r="F704" s="245"/>
      <c r="G704" s="244"/>
    </row>
    <row r="705" s="198" customFormat="true" spans="1:7">
      <c r="A705" s="223">
        <v>2100299</v>
      </c>
      <c r="B705" s="223" t="s">
        <v>1238</v>
      </c>
      <c r="C705" s="241">
        <v>50</v>
      </c>
      <c r="D705" s="242">
        <v>50</v>
      </c>
      <c r="E705" s="190">
        <v>47</v>
      </c>
      <c r="F705" s="245">
        <f t="shared" si="58"/>
        <v>0.94</v>
      </c>
      <c r="G705" s="244"/>
    </row>
    <row r="706" s="198" customFormat="true" spans="1:7">
      <c r="A706" s="223">
        <v>21003</v>
      </c>
      <c r="B706" s="224" t="s">
        <v>1239</v>
      </c>
      <c r="C706" s="241">
        <v>449.98502</v>
      </c>
      <c r="D706" s="242">
        <f>SUM(D707:D709)</f>
        <v>425</v>
      </c>
      <c r="E706" s="190">
        <f>SUM(E707:E709)</f>
        <v>405</v>
      </c>
      <c r="F706" s="245">
        <f t="shared" si="58"/>
        <v>0.952941176470588</v>
      </c>
      <c r="G706" s="244"/>
    </row>
    <row r="707" s="198" customFormat="true" spans="1:7">
      <c r="A707" s="223">
        <v>2100301</v>
      </c>
      <c r="B707" s="223" t="s">
        <v>1240</v>
      </c>
      <c r="C707" s="241">
        <v>417.08502</v>
      </c>
      <c r="D707" s="242">
        <v>372</v>
      </c>
      <c r="E707" s="190">
        <v>372</v>
      </c>
      <c r="F707" s="245">
        <f t="shared" si="58"/>
        <v>1</v>
      </c>
      <c r="G707" s="244"/>
    </row>
    <row r="708" s="198" customFormat="true" spans="1:7">
      <c r="A708" s="223">
        <v>2100302</v>
      </c>
      <c r="B708" s="223" t="s">
        <v>1241</v>
      </c>
      <c r="C708" s="241">
        <v>0</v>
      </c>
      <c r="D708" s="242"/>
      <c r="E708" s="190">
        <v>0</v>
      </c>
      <c r="F708" s="245"/>
      <c r="G708" s="244"/>
    </row>
    <row r="709" s="198" customFormat="true" spans="1:7">
      <c r="A709" s="223">
        <v>2100399</v>
      </c>
      <c r="B709" s="223" t="s">
        <v>1242</v>
      </c>
      <c r="C709" s="241">
        <v>32.9</v>
      </c>
      <c r="D709" s="242">
        <v>53</v>
      </c>
      <c r="E709" s="190">
        <v>33</v>
      </c>
      <c r="F709" s="245">
        <f t="shared" ref="F709:F713" si="59">E709/D709</f>
        <v>0.622641509433962</v>
      </c>
      <c r="G709" s="244"/>
    </row>
    <row r="710" s="198" customFormat="true" spans="1:7">
      <c r="A710" s="223">
        <v>21004</v>
      </c>
      <c r="B710" s="224" t="s">
        <v>1243</v>
      </c>
      <c r="C710" s="241">
        <v>14667.167657</v>
      </c>
      <c r="D710" s="242">
        <f>SUM(D711:D721)</f>
        <v>15089</v>
      </c>
      <c r="E710" s="190">
        <f>SUM(E711:E721)</f>
        <v>16056</v>
      </c>
      <c r="F710" s="245">
        <f t="shared" si="59"/>
        <v>1.06408642057128</v>
      </c>
      <c r="G710" s="244"/>
    </row>
    <row r="711" s="198" customFormat="true" spans="1:7">
      <c r="A711" s="223">
        <v>2100401</v>
      </c>
      <c r="B711" s="223" t="s">
        <v>1244</v>
      </c>
      <c r="C711" s="241">
        <v>5403.091475</v>
      </c>
      <c r="D711" s="242">
        <v>4314</v>
      </c>
      <c r="E711" s="190">
        <v>4384</v>
      </c>
      <c r="F711" s="245">
        <f t="shared" si="59"/>
        <v>1.01622624014835</v>
      </c>
      <c r="G711" s="244"/>
    </row>
    <row r="712" s="198" customFormat="true" spans="1:7">
      <c r="A712" s="223">
        <v>2100402</v>
      </c>
      <c r="B712" s="223" t="s">
        <v>1245</v>
      </c>
      <c r="C712" s="241">
        <v>552.628625</v>
      </c>
      <c r="D712" s="242">
        <v>551</v>
      </c>
      <c r="E712" s="190">
        <v>540</v>
      </c>
      <c r="F712" s="245">
        <f t="shared" si="59"/>
        <v>0.980036297640653</v>
      </c>
      <c r="G712" s="244"/>
    </row>
    <row r="713" s="198" customFormat="true" spans="1:7">
      <c r="A713" s="223">
        <v>2100403</v>
      </c>
      <c r="B713" s="223" t="s">
        <v>1246</v>
      </c>
      <c r="C713" s="241">
        <v>2733.617557</v>
      </c>
      <c r="D713" s="242">
        <v>2626</v>
      </c>
      <c r="E713" s="190">
        <v>2624</v>
      </c>
      <c r="F713" s="245">
        <f t="shared" si="59"/>
        <v>0.999238385376999</v>
      </c>
      <c r="G713" s="244"/>
    </row>
    <row r="714" s="198" customFormat="true" spans="1:7">
      <c r="A714" s="223">
        <v>2100404</v>
      </c>
      <c r="B714" s="223" t="s">
        <v>1247</v>
      </c>
      <c r="C714" s="241">
        <v>0</v>
      </c>
      <c r="D714" s="242"/>
      <c r="E714" s="190">
        <v>0</v>
      </c>
      <c r="F714" s="245"/>
      <c r="G714" s="244"/>
    </row>
    <row r="715" s="198" customFormat="true" spans="1:7">
      <c r="A715" s="223">
        <v>2100405</v>
      </c>
      <c r="B715" s="223" t="s">
        <v>1248</v>
      </c>
      <c r="C715" s="241">
        <v>0</v>
      </c>
      <c r="D715" s="242"/>
      <c r="E715" s="190">
        <v>0</v>
      </c>
      <c r="F715" s="245"/>
      <c r="G715" s="244"/>
    </row>
    <row r="716" s="198" customFormat="true" spans="1:7">
      <c r="A716" s="223">
        <v>2100406</v>
      </c>
      <c r="B716" s="223" t="s">
        <v>1249</v>
      </c>
      <c r="C716" s="241">
        <v>0</v>
      </c>
      <c r="D716" s="242"/>
      <c r="E716" s="190">
        <v>0</v>
      </c>
      <c r="F716" s="245"/>
      <c r="G716" s="244"/>
    </row>
    <row r="717" s="198" customFormat="true" spans="1:7">
      <c r="A717" s="223">
        <v>2100407</v>
      </c>
      <c r="B717" s="223" t="s">
        <v>1250</v>
      </c>
      <c r="C717" s="241">
        <v>0</v>
      </c>
      <c r="D717" s="242"/>
      <c r="E717" s="190">
        <v>0</v>
      </c>
      <c r="F717" s="245"/>
      <c r="G717" s="244"/>
    </row>
    <row r="718" s="198" customFormat="true" spans="1:7">
      <c r="A718" s="223">
        <v>2100408</v>
      </c>
      <c r="B718" s="223" t="s">
        <v>1251</v>
      </c>
      <c r="C718" s="241">
        <v>4737.93</v>
      </c>
      <c r="D718" s="242">
        <v>3772</v>
      </c>
      <c r="E718" s="190">
        <v>4825</v>
      </c>
      <c r="F718" s="245">
        <f t="shared" ref="F718:F722" si="60">E718/D718</f>
        <v>1.27916224814422</v>
      </c>
      <c r="G718" s="244"/>
    </row>
    <row r="719" s="198" customFormat="true" spans="1:7">
      <c r="A719" s="223">
        <v>2100409</v>
      </c>
      <c r="B719" s="223" t="s">
        <v>1252</v>
      </c>
      <c r="C719" s="241">
        <v>90.9</v>
      </c>
      <c r="D719" s="242">
        <v>226</v>
      </c>
      <c r="E719" s="190">
        <v>119</v>
      </c>
      <c r="F719" s="245">
        <f t="shared" si="60"/>
        <v>0.526548672566372</v>
      </c>
      <c r="G719" s="244"/>
    </row>
    <row r="720" s="198" customFormat="true" spans="1:7">
      <c r="A720" s="223">
        <v>2100410</v>
      </c>
      <c r="B720" s="223" t="s">
        <v>1253</v>
      </c>
      <c r="C720" s="241">
        <v>0</v>
      </c>
      <c r="D720" s="242">
        <v>125</v>
      </c>
      <c r="E720" s="190">
        <v>125</v>
      </c>
      <c r="F720" s="245">
        <f t="shared" si="60"/>
        <v>1</v>
      </c>
      <c r="G720" s="244"/>
    </row>
    <row r="721" s="198" customFormat="true" spans="1:7">
      <c r="A721" s="223">
        <v>2100499</v>
      </c>
      <c r="B721" s="223" t="s">
        <v>1254</v>
      </c>
      <c r="C721" s="241">
        <v>1149</v>
      </c>
      <c r="D721" s="242">
        <v>3475</v>
      </c>
      <c r="E721" s="190">
        <v>3439</v>
      </c>
      <c r="F721" s="245">
        <f t="shared" si="60"/>
        <v>0.989640287769784</v>
      </c>
      <c r="G721" s="244"/>
    </row>
    <row r="722" s="198" customFormat="true" spans="1:7">
      <c r="A722" s="223">
        <v>21006</v>
      </c>
      <c r="B722" s="224" t="s">
        <v>1255</v>
      </c>
      <c r="C722" s="241">
        <v>25</v>
      </c>
      <c r="D722" s="242">
        <f>SUM(D723:D724)</f>
        <v>45</v>
      </c>
      <c r="E722" s="190">
        <f>SUM(E723:E724)</f>
        <v>29</v>
      </c>
      <c r="F722" s="245">
        <f t="shared" si="60"/>
        <v>0.644444444444444</v>
      </c>
      <c r="G722" s="244"/>
    </row>
    <row r="723" s="198" customFormat="true" spans="1:7">
      <c r="A723" s="223">
        <v>2100601</v>
      </c>
      <c r="B723" s="223" t="s">
        <v>1256</v>
      </c>
      <c r="C723" s="241">
        <v>0</v>
      </c>
      <c r="D723" s="242"/>
      <c r="E723" s="190">
        <v>0</v>
      </c>
      <c r="F723" s="245"/>
      <c r="G723" s="244"/>
    </row>
    <row r="724" s="198" customFormat="true" spans="1:7">
      <c r="A724" s="223">
        <v>2100699</v>
      </c>
      <c r="B724" s="223" t="s">
        <v>1257</v>
      </c>
      <c r="C724" s="241">
        <v>25</v>
      </c>
      <c r="D724" s="242">
        <v>45</v>
      </c>
      <c r="E724" s="190">
        <v>29</v>
      </c>
      <c r="F724" s="245">
        <f t="shared" ref="F724:F732" si="61">E724/D724</f>
        <v>0.644444444444444</v>
      </c>
      <c r="G724" s="244"/>
    </row>
    <row r="725" s="198" customFormat="true" spans="1:7">
      <c r="A725" s="223">
        <v>21007</v>
      </c>
      <c r="B725" s="224" t="s">
        <v>1258</v>
      </c>
      <c r="C725" s="241">
        <v>2229.859673</v>
      </c>
      <c r="D725" s="242">
        <f>SUM(D726:D728)</f>
        <v>1943</v>
      </c>
      <c r="E725" s="190">
        <f>SUM(E726:E728)</f>
        <v>1926</v>
      </c>
      <c r="F725" s="245">
        <f t="shared" si="61"/>
        <v>0.991250643335049</v>
      </c>
      <c r="G725" s="244"/>
    </row>
    <row r="726" s="198" customFormat="true" spans="1:7">
      <c r="A726" s="223">
        <v>2100716</v>
      </c>
      <c r="B726" s="223" t="s">
        <v>1259</v>
      </c>
      <c r="C726" s="241">
        <v>0</v>
      </c>
      <c r="D726" s="242"/>
      <c r="E726" s="190">
        <v>0</v>
      </c>
      <c r="F726" s="245"/>
      <c r="G726" s="244"/>
    </row>
    <row r="727" s="198" customFormat="true" spans="1:7">
      <c r="A727" s="223">
        <v>2100717</v>
      </c>
      <c r="B727" s="223" t="s">
        <v>1260</v>
      </c>
      <c r="C727" s="241">
        <v>156</v>
      </c>
      <c r="D727" s="242">
        <v>146</v>
      </c>
      <c r="E727" s="190">
        <v>144</v>
      </c>
      <c r="F727" s="245">
        <f t="shared" si="61"/>
        <v>0.986301369863014</v>
      </c>
      <c r="G727" s="244"/>
    </row>
    <row r="728" s="198" customFormat="true" spans="1:7">
      <c r="A728" s="223">
        <v>2100799</v>
      </c>
      <c r="B728" s="223" t="s">
        <v>1261</v>
      </c>
      <c r="C728" s="241">
        <v>2073.859673</v>
      </c>
      <c r="D728" s="242">
        <v>1797</v>
      </c>
      <c r="E728" s="190">
        <v>1782</v>
      </c>
      <c r="F728" s="245">
        <f t="shared" si="61"/>
        <v>0.991652754590985</v>
      </c>
      <c r="G728" s="244"/>
    </row>
    <row r="729" s="198" customFormat="true" spans="1:7">
      <c r="A729" s="223">
        <v>21011</v>
      </c>
      <c r="B729" s="224" t="s">
        <v>1262</v>
      </c>
      <c r="C729" s="241">
        <v>3805.710597</v>
      </c>
      <c r="D729" s="242">
        <f>SUM(D730:D732)</f>
        <v>4746</v>
      </c>
      <c r="E729" s="190">
        <f>SUM(E730:E733)</f>
        <v>4698</v>
      </c>
      <c r="F729" s="245">
        <f t="shared" si="61"/>
        <v>0.989886219974716</v>
      </c>
      <c r="G729" s="244"/>
    </row>
    <row r="730" s="198" customFormat="true" spans="1:7">
      <c r="A730" s="223">
        <v>2101101</v>
      </c>
      <c r="B730" s="223" t="s">
        <v>1263</v>
      </c>
      <c r="C730" s="241">
        <v>1516.289937</v>
      </c>
      <c r="D730" s="242">
        <v>1689</v>
      </c>
      <c r="E730" s="190">
        <v>1674</v>
      </c>
      <c r="F730" s="245">
        <f t="shared" si="61"/>
        <v>0.991119005328597</v>
      </c>
      <c r="G730" s="244"/>
    </row>
    <row r="731" s="198" customFormat="true" spans="1:7">
      <c r="A731" s="223">
        <v>2101102</v>
      </c>
      <c r="B731" s="223" t="s">
        <v>1264</v>
      </c>
      <c r="C731" s="241">
        <v>2289.42066</v>
      </c>
      <c r="D731" s="242">
        <v>3037</v>
      </c>
      <c r="E731" s="190">
        <v>3004</v>
      </c>
      <c r="F731" s="245">
        <f t="shared" si="61"/>
        <v>0.989134013829437</v>
      </c>
      <c r="G731" s="244"/>
    </row>
    <row r="732" s="198" customFormat="true" spans="1:7">
      <c r="A732" s="223">
        <v>2101103</v>
      </c>
      <c r="B732" s="223" t="s">
        <v>1265</v>
      </c>
      <c r="C732" s="241">
        <v>0</v>
      </c>
      <c r="D732" s="242">
        <v>20</v>
      </c>
      <c r="E732" s="190">
        <v>20</v>
      </c>
      <c r="F732" s="245">
        <f t="shared" si="61"/>
        <v>1</v>
      </c>
      <c r="G732" s="244"/>
    </row>
    <row r="733" s="198" customFormat="true" spans="1:7">
      <c r="A733" s="223">
        <v>2101199</v>
      </c>
      <c r="B733" s="223" t="s">
        <v>1266</v>
      </c>
      <c r="C733" s="241">
        <v>0</v>
      </c>
      <c r="D733" s="242"/>
      <c r="E733" s="190">
        <v>0</v>
      </c>
      <c r="F733" s="245"/>
      <c r="G733" s="244"/>
    </row>
    <row r="734" s="198" customFormat="true" spans="1:7">
      <c r="A734" s="223">
        <v>21012</v>
      </c>
      <c r="B734" s="224" t="s">
        <v>1267</v>
      </c>
      <c r="C734" s="241">
        <v>0</v>
      </c>
      <c r="D734" s="242"/>
      <c r="E734" s="190">
        <f>SUM(E735:E737)</f>
        <v>0</v>
      </c>
      <c r="F734" s="245"/>
      <c r="G734" s="244"/>
    </row>
    <row r="735" s="198" customFormat="true" spans="1:7">
      <c r="A735" s="223">
        <v>2101201</v>
      </c>
      <c r="B735" s="223" t="s">
        <v>1268</v>
      </c>
      <c r="C735" s="241">
        <v>0</v>
      </c>
      <c r="D735" s="242"/>
      <c r="E735" s="190">
        <v>0</v>
      </c>
      <c r="F735" s="245"/>
      <c r="G735" s="244"/>
    </row>
    <row r="736" s="198" customFormat="true" spans="1:7">
      <c r="A736" s="223">
        <v>2101202</v>
      </c>
      <c r="B736" s="223" t="s">
        <v>1269</v>
      </c>
      <c r="C736" s="241">
        <v>0</v>
      </c>
      <c r="D736" s="242"/>
      <c r="E736" s="190">
        <v>0</v>
      </c>
      <c r="F736" s="245"/>
      <c r="G736" s="244"/>
    </row>
    <row r="737" s="198" customFormat="true" spans="1:7">
      <c r="A737" s="223">
        <v>2101299</v>
      </c>
      <c r="B737" s="223" t="s">
        <v>1270</v>
      </c>
      <c r="C737" s="241">
        <v>0</v>
      </c>
      <c r="D737" s="242"/>
      <c r="E737" s="190">
        <v>0</v>
      </c>
      <c r="F737" s="245"/>
      <c r="G737" s="244"/>
    </row>
    <row r="738" s="198" customFormat="true" spans="1:7">
      <c r="A738" s="223">
        <v>21013</v>
      </c>
      <c r="B738" s="224" t="s">
        <v>1271</v>
      </c>
      <c r="C738" s="241">
        <v>0</v>
      </c>
      <c r="D738" s="242"/>
      <c r="E738" s="190">
        <f>SUM(E739:E741)</f>
        <v>0</v>
      </c>
      <c r="F738" s="245"/>
      <c r="G738" s="244"/>
    </row>
    <row r="739" s="198" customFormat="true" spans="1:7">
      <c r="A739" s="223">
        <v>2101301</v>
      </c>
      <c r="B739" s="223" t="s">
        <v>1272</v>
      </c>
      <c r="C739" s="241">
        <v>0</v>
      </c>
      <c r="D739" s="242"/>
      <c r="E739" s="190">
        <v>0</v>
      </c>
      <c r="F739" s="245"/>
      <c r="G739" s="244"/>
    </row>
    <row r="740" s="198" customFormat="true" spans="1:7">
      <c r="A740" s="223">
        <v>2101302</v>
      </c>
      <c r="B740" s="223" t="s">
        <v>1273</v>
      </c>
      <c r="C740" s="241">
        <v>0</v>
      </c>
      <c r="D740" s="242"/>
      <c r="E740" s="190">
        <v>0</v>
      </c>
      <c r="F740" s="245"/>
      <c r="G740" s="244"/>
    </row>
    <row r="741" s="198" customFormat="true" spans="1:7">
      <c r="A741" s="223">
        <v>2101399</v>
      </c>
      <c r="B741" s="223" t="s">
        <v>1274</v>
      </c>
      <c r="C741" s="241">
        <v>0</v>
      </c>
      <c r="D741" s="242"/>
      <c r="E741" s="190">
        <v>0</v>
      </c>
      <c r="F741" s="245"/>
      <c r="G741" s="244"/>
    </row>
    <row r="742" s="198" customFormat="true" spans="1:7">
      <c r="A742" s="223">
        <v>21014</v>
      </c>
      <c r="B742" s="224" t="s">
        <v>1275</v>
      </c>
      <c r="C742" s="241">
        <v>4</v>
      </c>
      <c r="D742" s="242">
        <f>SUM(D743)</f>
        <v>6</v>
      </c>
      <c r="E742" s="190">
        <f>SUM(E743:E744)</f>
        <v>6</v>
      </c>
      <c r="F742" s="245">
        <f t="shared" ref="F742:F745" si="62">E742/D742</f>
        <v>1</v>
      </c>
      <c r="G742" s="244"/>
    </row>
    <row r="743" s="198" customFormat="true" spans="1:7">
      <c r="A743" s="223">
        <v>2101401</v>
      </c>
      <c r="B743" s="223" t="s">
        <v>1276</v>
      </c>
      <c r="C743" s="241">
        <v>4</v>
      </c>
      <c r="D743" s="242">
        <v>6</v>
      </c>
      <c r="E743" s="190">
        <v>6</v>
      </c>
      <c r="F743" s="245">
        <f t="shared" si="62"/>
        <v>1</v>
      </c>
      <c r="G743" s="244"/>
    </row>
    <row r="744" s="198" customFormat="true" spans="1:7">
      <c r="A744" s="223">
        <v>2101499</v>
      </c>
      <c r="B744" s="223" t="s">
        <v>1277</v>
      </c>
      <c r="C744" s="241">
        <v>0</v>
      </c>
      <c r="D744" s="242"/>
      <c r="E744" s="190">
        <v>0</v>
      </c>
      <c r="F744" s="245"/>
      <c r="G744" s="244"/>
    </row>
    <row r="745" s="198" customFormat="true" spans="1:7">
      <c r="A745" s="223">
        <v>21015</v>
      </c>
      <c r="B745" s="224" t="s">
        <v>1278</v>
      </c>
      <c r="C745" s="241">
        <v>1001</v>
      </c>
      <c r="D745" s="242">
        <f>SUM(D746:D753)</f>
        <v>1027</v>
      </c>
      <c r="E745" s="190">
        <f>SUM(E746:E753)</f>
        <v>1022</v>
      </c>
      <c r="F745" s="245">
        <f t="shared" si="62"/>
        <v>0.995131450827653</v>
      </c>
      <c r="G745" s="244"/>
    </row>
    <row r="746" s="198" customFormat="true" spans="1:7">
      <c r="A746" s="223">
        <v>2101501</v>
      </c>
      <c r="B746" s="223" t="s">
        <v>736</v>
      </c>
      <c r="C746" s="241">
        <v>0</v>
      </c>
      <c r="D746" s="242"/>
      <c r="E746" s="190">
        <v>0</v>
      </c>
      <c r="F746" s="245"/>
      <c r="G746" s="244"/>
    </row>
    <row r="747" s="198" customFormat="true" spans="1:7">
      <c r="A747" s="223">
        <v>2101502</v>
      </c>
      <c r="B747" s="223" t="s">
        <v>737</v>
      </c>
      <c r="C747" s="241">
        <v>0</v>
      </c>
      <c r="D747" s="242"/>
      <c r="E747" s="190">
        <v>0</v>
      </c>
      <c r="F747" s="245"/>
      <c r="G747" s="244"/>
    </row>
    <row r="748" s="198" customFormat="true" spans="1:7">
      <c r="A748" s="223">
        <v>2101503</v>
      </c>
      <c r="B748" s="223" t="s">
        <v>738</v>
      </c>
      <c r="C748" s="241">
        <v>0</v>
      </c>
      <c r="D748" s="242"/>
      <c r="E748" s="190">
        <v>0</v>
      </c>
      <c r="F748" s="245"/>
      <c r="G748" s="244"/>
    </row>
    <row r="749" s="198" customFormat="true" spans="1:7">
      <c r="A749" s="223">
        <v>2101504</v>
      </c>
      <c r="B749" s="223" t="s">
        <v>777</v>
      </c>
      <c r="C749" s="241">
        <v>0</v>
      </c>
      <c r="D749" s="242">
        <v>16</v>
      </c>
      <c r="E749" s="190">
        <v>16</v>
      </c>
      <c r="F749" s="245">
        <f>E749/D749</f>
        <v>1</v>
      </c>
      <c r="G749" s="244"/>
    </row>
    <row r="750" s="198" customFormat="true" spans="1:7">
      <c r="A750" s="223">
        <v>2101505</v>
      </c>
      <c r="B750" s="223" t="s">
        <v>1279</v>
      </c>
      <c r="C750" s="241">
        <v>0</v>
      </c>
      <c r="D750" s="242"/>
      <c r="E750" s="190">
        <v>0</v>
      </c>
      <c r="F750" s="245"/>
      <c r="G750" s="244"/>
    </row>
    <row r="751" s="198" customFormat="true" spans="1:7">
      <c r="A751" s="223">
        <v>2101506</v>
      </c>
      <c r="B751" s="223" t="s">
        <v>1280</v>
      </c>
      <c r="C751" s="241">
        <v>0</v>
      </c>
      <c r="D751" s="242"/>
      <c r="E751" s="190">
        <v>0</v>
      </c>
      <c r="F751" s="245"/>
      <c r="G751" s="244"/>
    </row>
    <row r="752" s="198" customFormat="true" spans="1:7">
      <c r="A752" s="223">
        <v>2101550</v>
      </c>
      <c r="B752" s="223" t="s">
        <v>745</v>
      </c>
      <c r="C752" s="241">
        <v>0</v>
      </c>
      <c r="D752" s="242"/>
      <c r="E752" s="190">
        <v>0</v>
      </c>
      <c r="F752" s="245"/>
      <c r="G752" s="244"/>
    </row>
    <row r="753" s="198" customFormat="true" spans="1:7">
      <c r="A753" s="223">
        <v>2101599</v>
      </c>
      <c r="B753" s="223" t="s">
        <v>1281</v>
      </c>
      <c r="C753" s="241">
        <v>1001</v>
      </c>
      <c r="D753" s="242">
        <v>1011</v>
      </c>
      <c r="E753" s="190">
        <v>1006</v>
      </c>
      <c r="F753" s="245">
        <f t="shared" ref="F753:F759" si="63">E753/D753</f>
        <v>0.995054401582592</v>
      </c>
      <c r="G753" s="244"/>
    </row>
    <row r="754" s="198" customFormat="true" spans="1:7">
      <c r="A754" s="223">
        <v>21016</v>
      </c>
      <c r="B754" s="224" t="s">
        <v>1282</v>
      </c>
      <c r="C754" s="241">
        <v>0</v>
      </c>
      <c r="D754" s="242"/>
      <c r="E754" s="190">
        <f>E755</f>
        <v>0</v>
      </c>
      <c r="F754" s="245"/>
      <c r="G754" s="244"/>
    </row>
    <row r="755" s="198" customFormat="true" spans="1:7">
      <c r="A755" s="223">
        <v>2101601</v>
      </c>
      <c r="B755" s="223" t="s">
        <v>1283</v>
      </c>
      <c r="C755" s="241">
        <v>0</v>
      </c>
      <c r="D755" s="242"/>
      <c r="E755" s="190">
        <v>0</v>
      </c>
      <c r="F755" s="245"/>
      <c r="G755" s="244"/>
    </row>
    <row r="756" s="198" customFormat="true" spans="1:7">
      <c r="A756" s="223">
        <v>21099</v>
      </c>
      <c r="B756" s="224" t="s">
        <v>1284</v>
      </c>
      <c r="C756" s="241">
        <v>103</v>
      </c>
      <c r="D756" s="242">
        <f>SUM(D757)</f>
        <v>2041</v>
      </c>
      <c r="E756" s="190">
        <f>E757</f>
        <v>2039</v>
      </c>
      <c r="F756" s="245">
        <f t="shared" si="63"/>
        <v>0.999020088192063</v>
      </c>
      <c r="G756" s="244"/>
    </row>
    <row r="757" s="198" customFormat="true" spans="1:7">
      <c r="A757" s="223">
        <v>2109901</v>
      </c>
      <c r="B757" s="223" t="s">
        <v>1285</v>
      </c>
      <c r="C757" s="241">
        <v>103</v>
      </c>
      <c r="D757" s="242">
        <v>2041</v>
      </c>
      <c r="E757" s="190">
        <v>2039</v>
      </c>
      <c r="F757" s="245">
        <f t="shared" si="63"/>
        <v>0.999020088192063</v>
      </c>
      <c r="G757" s="244"/>
    </row>
    <row r="758" s="198" customFormat="true" ht="72" spans="1:7">
      <c r="A758" s="223">
        <v>211</v>
      </c>
      <c r="B758" s="224" t="s">
        <v>1286</v>
      </c>
      <c r="C758" s="241">
        <v>13678.41028</v>
      </c>
      <c r="D758" s="242">
        <f>SUM(D759,D769,D773,D781,D786,D793,D799,D802,D805,D807,D809,D815,D817,D819,D834)</f>
        <v>9766</v>
      </c>
      <c r="E758" s="190">
        <f>SUM(E759,E769,E773,E781,E786,E793,E799,E802,E805,E807,E809,E815,E817,E819,E834)</f>
        <v>7613</v>
      </c>
      <c r="F758" s="245">
        <f t="shared" si="63"/>
        <v>0.7795412656154</v>
      </c>
      <c r="G758" s="248" t="s">
        <v>1287</v>
      </c>
    </row>
    <row r="759" s="198" customFormat="true" spans="1:7">
      <c r="A759" s="223">
        <v>21101</v>
      </c>
      <c r="B759" s="224" t="s">
        <v>1288</v>
      </c>
      <c r="C759" s="241">
        <v>3404.62</v>
      </c>
      <c r="D759" s="242">
        <f>SUM(D768)</f>
        <v>3658</v>
      </c>
      <c r="E759" s="190">
        <f>SUM(E760:E768)</f>
        <v>2572</v>
      </c>
      <c r="F759" s="245">
        <f t="shared" si="63"/>
        <v>0.703116457080372</v>
      </c>
      <c r="G759" s="244"/>
    </row>
    <row r="760" s="198" customFormat="true" spans="1:7">
      <c r="A760" s="223">
        <v>2110101</v>
      </c>
      <c r="B760" s="223" t="s">
        <v>736</v>
      </c>
      <c r="C760" s="241">
        <v>0</v>
      </c>
      <c r="D760" s="242"/>
      <c r="E760" s="190">
        <v>0</v>
      </c>
      <c r="F760" s="245"/>
      <c r="G760" s="244"/>
    </row>
    <row r="761" s="198" customFormat="true" spans="1:7">
      <c r="A761" s="223">
        <v>2110102</v>
      </c>
      <c r="B761" s="223" t="s">
        <v>737</v>
      </c>
      <c r="C761" s="241">
        <v>0</v>
      </c>
      <c r="D761" s="242"/>
      <c r="E761" s="190">
        <v>0</v>
      </c>
      <c r="F761" s="245"/>
      <c r="G761" s="244"/>
    </row>
    <row r="762" s="198" customFormat="true" spans="1:7">
      <c r="A762" s="223">
        <v>2110103</v>
      </c>
      <c r="B762" s="223" t="s">
        <v>738</v>
      </c>
      <c r="C762" s="241">
        <v>0</v>
      </c>
      <c r="D762" s="242"/>
      <c r="E762" s="190">
        <v>0</v>
      </c>
      <c r="F762" s="245"/>
      <c r="G762" s="244"/>
    </row>
    <row r="763" s="198" customFormat="true" spans="1:7">
      <c r="A763" s="223">
        <v>2110104</v>
      </c>
      <c r="B763" s="223" t="s">
        <v>1289</v>
      </c>
      <c r="C763" s="241">
        <v>0</v>
      </c>
      <c r="D763" s="242"/>
      <c r="E763" s="190">
        <v>0</v>
      </c>
      <c r="F763" s="245"/>
      <c r="G763" s="244"/>
    </row>
    <row r="764" s="198" customFormat="true" spans="1:7">
      <c r="A764" s="223">
        <v>2110105</v>
      </c>
      <c r="B764" s="223" t="s">
        <v>1290</v>
      </c>
      <c r="C764" s="241">
        <v>0</v>
      </c>
      <c r="D764" s="242"/>
      <c r="E764" s="190">
        <v>0</v>
      </c>
      <c r="F764" s="245"/>
      <c r="G764" s="244"/>
    </row>
    <row r="765" s="198" customFormat="true" spans="1:7">
      <c r="A765" s="223">
        <v>2110106</v>
      </c>
      <c r="B765" s="223" t="s">
        <v>1291</v>
      </c>
      <c r="C765" s="241">
        <v>0</v>
      </c>
      <c r="D765" s="242"/>
      <c r="E765" s="190">
        <v>0</v>
      </c>
      <c r="F765" s="245"/>
      <c r="G765" s="244"/>
    </row>
    <row r="766" s="198" customFormat="true" spans="1:7">
      <c r="A766" s="223">
        <v>2110107</v>
      </c>
      <c r="B766" s="223" t="s">
        <v>1292</v>
      </c>
      <c r="C766" s="241">
        <v>0</v>
      </c>
      <c r="D766" s="242"/>
      <c r="E766" s="190">
        <v>0</v>
      </c>
      <c r="F766" s="245"/>
      <c r="G766" s="244"/>
    </row>
    <row r="767" s="198" customFormat="true" spans="1:7">
      <c r="A767" s="223">
        <v>2110108</v>
      </c>
      <c r="B767" s="223" t="s">
        <v>1293</v>
      </c>
      <c r="C767" s="241">
        <v>0</v>
      </c>
      <c r="D767" s="242"/>
      <c r="E767" s="190">
        <v>0</v>
      </c>
      <c r="F767" s="245"/>
      <c r="G767" s="244"/>
    </row>
    <row r="768" s="198" customFormat="true" spans="1:7">
      <c r="A768" s="223">
        <v>2110199</v>
      </c>
      <c r="B768" s="223" t="s">
        <v>1294</v>
      </c>
      <c r="C768" s="241">
        <v>3404.62</v>
      </c>
      <c r="D768" s="242">
        <v>3658</v>
      </c>
      <c r="E768" s="190">
        <v>2572</v>
      </c>
      <c r="F768" s="245">
        <f>E768/D768</f>
        <v>0.703116457080372</v>
      </c>
      <c r="G768" s="244"/>
    </row>
    <row r="769" s="198" customFormat="true" spans="1:7">
      <c r="A769" s="223">
        <v>21102</v>
      </c>
      <c r="B769" s="224" t="s">
        <v>1295</v>
      </c>
      <c r="C769" s="241">
        <v>0</v>
      </c>
      <c r="D769" s="242"/>
      <c r="E769" s="190">
        <f>SUM(E770:E772)</f>
        <v>0</v>
      </c>
      <c r="F769" s="245"/>
      <c r="G769" s="244"/>
    </row>
    <row r="770" s="198" customFormat="true" spans="1:7">
      <c r="A770" s="223">
        <v>2110203</v>
      </c>
      <c r="B770" s="223" t="s">
        <v>1296</v>
      </c>
      <c r="C770" s="241">
        <v>0</v>
      </c>
      <c r="D770" s="242"/>
      <c r="E770" s="190">
        <v>0</v>
      </c>
      <c r="F770" s="245"/>
      <c r="G770" s="244"/>
    </row>
    <row r="771" s="198" customFormat="true" spans="1:7">
      <c r="A771" s="223">
        <v>2110204</v>
      </c>
      <c r="B771" s="223" t="s">
        <v>1297</v>
      </c>
      <c r="C771" s="241">
        <v>0</v>
      </c>
      <c r="D771" s="242"/>
      <c r="E771" s="190">
        <v>0</v>
      </c>
      <c r="F771" s="245"/>
      <c r="G771" s="244"/>
    </row>
    <row r="772" s="198" customFormat="true" spans="1:7">
      <c r="A772" s="223">
        <v>2110299</v>
      </c>
      <c r="B772" s="223" t="s">
        <v>1298</v>
      </c>
      <c r="C772" s="241">
        <v>0</v>
      </c>
      <c r="D772" s="242"/>
      <c r="E772" s="190">
        <v>0</v>
      </c>
      <c r="F772" s="245"/>
      <c r="G772" s="244"/>
    </row>
    <row r="773" s="198" customFormat="true" spans="1:7">
      <c r="A773" s="223">
        <v>21103</v>
      </c>
      <c r="B773" s="224" t="s">
        <v>1299</v>
      </c>
      <c r="C773" s="241">
        <v>4810.71258</v>
      </c>
      <c r="D773" s="242">
        <f>SUM(D775)</f>
        <v>1479</v>
      </c>
      <c r="E773" s="190">
        <f>SUM(E774:E780)</f>
        <v>483</v>
      </c>
      <c r="F773" s="245">
        <f>E773/D773</f>
        <v>0.32657200811359</v>
      </c>
      <c r="G773" s="244"/>
    </row>
    <row r="774" s="198" customFormat="true" spans="1:7">
      <c r="A774" s="223">
        <v>2110301</v>
      </c>
      <c r="B774" s="223" t="s">
        <v>1300</v>
      </c>
      <c r="C774" s="241">
        <v>0</v>
      </c>
      <c r="D774" s="242"/>
      <c r="E774" s="190">
        <v>0</v>
      </c>
      <c r="F774" s="245"/>
      <c r="G774" s="244"/>
    </row>
    <row r="775" s="198" customFormat="true" spans="1:7">
      <c r="A775" s="223">
        <v>2110302</v>
      </c>
      <c r="B775" s="223" t="s">
        <v>1301</v>
      </c>
      <c r="C775" s="241">
        <v>4810.71258</v>
      </c>
      <c r="D775" s="242">
        <v>1479</v>
      </c>
      <c r="E775" s="190">
        <v>483</v>
      </c>
      <c r="F775" s="245">
        <f>E775/D775</f>
        <v>0.32657200811359</v>
      </c>
      <c r="G775" s="244"/>
    </row>
    <row r="776" s="198" customFormat="true" spans="1:7">
      <c r="A776" s="223">
        <v>2110303</v>
      </c>
      <c r="B776" s="223" t="s">
        <v>1302</v>
      </c>
      <c r="C776" s="241">
        <v>0</v>
      </c>
      <c r="D776" s="242"/>
      <c r="E776" s="190">
        <v>0</v>
      </c>
      <c r="F776" s="245"/>
      <c r="G776" s="244"/>
    </row>
    <row r="777" s="198" customFormat="true" spans="1:7">
      <c r="A777" s="223">
        <v>2110304</v>
      </c>
      <c r="B777" s="223" t="s">
        <v>1303</v>
      </c>
      <c r="C777" s="241">
        <v>0</v>
      </c>
      <c r="D777" s="242"/>
      <c r="E777" s="190">
        <v>0</v>
      </c>
      <c r="F777" s="245"/>
      <c r="G777" s="244"/>
    </row>
    <row r="778" s="198" customFormat="true" spans="1:7">
      <c r="A778" s="223">
        <v>2110305</v>
      </c>
      <c r="B778" s="223" t="s">
        <v>1304</v>
      </c>
      <c r="C778" s="241">
        <v>0</v>
      </c>
      <c r="D778" s="242"/>
      <c r="E778" s="190">
        <v>0</v>
      </c>
      <c r="F778" s="245"/>
      <c r="G778" s="244"/>
    </row>
    <row r="779" s="198" customFormat="true" spans="1:7">
      <c r="A779" s="223">
        <v>2110306</v>
      </c>
      <c r="B779" s="223" t="s">
        <v>1305</v>
      </c>
      <c r="C779" s="241">
        <v>0</v>
      </c>
      <c r="D779" s="242"/>
      <c r="E779" s="190">
        <v>0</v>
      </c>
      <c r="F779" s="245"/>
      <c r="G779" s="244"/>
    </row>
    <row r="780" s="198" customFormat="true" spans="1:7">
      <c r="A780" s="223">
        <v>2110399</v>
      </c>
      <c r="B780" s="223" t="s">
        <v>1306</v>
      </c>
      <c r="C780" s="241">
        <v>0</v>
      </c>
      <c r="D780" s="242"/>
      <c r="E780" s="190">
        <v>0</v>
      </c>
      <c r="F780" s="245"/>
      <c r="G780" s="244"/>
    </row>
    <row r="781" s="198" customFormat="true" spans="1:7">
      <c r="A781" s="223">
        <v>21104</v>
      </c>
      <c r="B781" s="224" t="s">
        <v>1307</v>
      </c>
      <c r="C781" s="241">
        <v>32</v>
      </c>
      <c r="D781" s="242">
        <f>SUM(D782:D784)</f>
        <v>61</v>
      </c>
      <c r="E781" s="190">
        <f>SUM(E782:E785)</f>
        <v>61</v>
      </c>
      <c r="F781" s="245">
        <f t="shared" ref="F781:F784" si="64">E781/D781</f>
        <v>1</v>
      </c>
      <c r="G781" s="244"/>
    </row>
    <row r="782" s="198" customFormat="true" spans="1:7">
      <c r="A782" s="223">
        <v>2110401</v>
      </c>
      <c r="B782" s="223" t="s">
        <v>1308</v>
      </c>
      <c r="C782" s="241">
        <v>10</v>
      </c>
      <c r="D782" s="242">
        <v>19</v>
      </c>
      <c r="E782" s="190">
        <v>19</v>
      </c>
      <c r="F782" s="245">
        <f t="shared" si="64"/>
        <v>1</v>
      </c>
      <c r="G782" s="244"/>
    </row>
    <row r="783" s="198" customFormat="true" spans="1:7">
      <c r="A783" s="223">
        <v>2110402</v>
      </c>
      <c r="B783" s="223" t="s">
        <v>1309</v>
      </c>
      <c r="C783" s="241">
        <v>0</v>
      </c>
      <c r="D783" s="242"/>
      <c r="E783" s="190">
        <v>0</v>
      </c>
      <c r="F783" s="245"/>
      <c r="G783" s="244"/>
    </row>
    <row r="784" s="198" customFormat="true" spans="1:7">
      <c r="A784" s="223">
        <v>2110404</v>
      </c>
      <c r="B784" s="223" t="s">
        <v>1310</v>
      </c>
      <c r="C784" s="241">
        <v>22</v>
      </c>
      <c r="D784" s="242">
        <v>42</v>
      </c>
      <c r="E784" s="190">
        <v>42</v>
      </c>
      <c r="F784" s="245">
        <f t="shared" si="64"/>
        <v>1</v>
      </c>
      <c r="G784" s="244"/>
    </row>
    <row r="785" s="198" customFormat="true" spans="1:7">
      <c r="A785" s="223">
        <v>2110499</v>
      </c>
      <c r="B785" s="223" t="s">
        <v>1311</v>
      </c>
      <c r="C785" s="241">
        <v>0</v>
      </c>
      <c r="D785" s="242"/>
      <c r="E785" s="190">
        <v>0</v>
      </c>
      <c r="F785" s="245"/>
      <c r="G785" s="244"/>
    </row>
    <row r="786" s="198" customFormat="true" spans="1:7">
      <c r="A786" s="223">
        <v>21105</v>
      </c>
      <c r="B786" s="224" t="s">
        <v>1312</v>
      </c>
      <c r="C786" s="241">
        <v>0</v>
      </c>
      <c r="D786" s="242"/>
      <c r="E786" s="190">
        <f>SUM(E787:E792)</f>
        <v>0</v>
      </c>
      <c r="F786" s="245"/>
      <c r="G786" s="244"/>
    </row>
    <row r="787" s="198" customFormat="true" spans="1:7">
      <c r="A787" s="223">
        <v>2110501</v>
      </c>
      <c r="B787" s="223" t="s">
        <v>1313</v>
      </c>
      <c r="C787" s="241">
        <v>0</v>
      </c>
      <c r="D787" s="242"/>
      <c r="E787" s="190">
        <v>0</v>
      </c>
      <c r="F787" s="245"/>
      <c r="G787" s="244"/>
    </row>
    <row r="788" s="198" customFormat="true" spans="1:7">
      <c r="A788" s="223">
        <v>2110502</v>
      </c>
      <c r="B788" s="223" t="s">
        <v>1314</v>
      </c>
      <c r="C788" s="241">
        <v>0</v>
      </c>
      <c r="D788" s="242"/>
      <c r="E788" s="190">
        <v>0</v>
      </c>
      <c r="F788" s="245"/>
      <c r="G788" s="244"/>
    </row>
    <row r="789" s="198" customFormat="true" spans="1:7">
      <c r="A789" s="223">
        <v>2110503</v>
      </c>
      <c r="B789" s="223" t="s">
        <v>1315</v>
      </c>
      <c r="C789" s="241">
        <v>0</v>
      </c>
      <c r="D789" s="242"/>
      <c r="E789" s="190">
        <v>0</v>
      </c>
      <c r="F789" s="245"/>
      <c r="G789" s="244"/>
    </row>
    <row r="790" s="198" customFormat="true" spans="1:7">
      <c r="A790" s="223">
        <v>2110506</v>
      </c>
      <c r="B790" s="223" t="s">
        <v>1316</v>
      </c>
      <c r="C790" s="241">
        <v>0</v>
      </c>
      <c r="D790" s="242"/>
      <c r="E790" s="190">
        <v>0</v>
      </c>
      <c r="F790" s="245"/>
      <c r="G790" s="244"/>
    </row>
    <row r="791" s="198" customFormat="true" spans="1:7">
      <c r="A791" s="223">
        <v>2110507</v>
      </c>
      <c r="B791" s="223" t="s">
        <v>1317</v>
      </c>
      <c r="C791" s="241">
        <v>0</v>
      </c>
      <c r="D791" s="242"/>
      <c r="E791" s="190">
        <v>0</v>
      </c>
      <c r="F791" s="245"/>
      <c r="G791" s="244"/>
    </row>
    <row r="792" s="198" customFormat="true" spans="1:7">
      <c r="A792" s="223">
        <v>2110599</v>
      </c>
      <c r="B792" s="223" t="s">
        <v>1318</v>
      </c>
      <c r="C792" s="241">
        <v>0</v>
      </c>
      <c r="D792" s="242"/>
      <c r="E792" s="190">
        <v>0</v>
      </c>
      <c r="F792" s="245"/>
      <c r="G792" s="244"/>
    </row>
    <row r="793" s="198" customFormat="true" spans="1:7">
      <c r="A793" s="223">
        <v>21106</v>
      </c>
      <c r="B793" s="224" t="s">
        <v>1319</v>
      </c>
      <c r="C793" s="241">
        <v>0</v>
      </c>
      <c r="D793" s="242"/>
      <c r="E793" s="190">
        <f>SUM(E794:E798)</f>
        <v>0</v>
      </c>
      <c r="F793" s="245"/>
      <c r="G793" s="244"/>
    </row>
    <row r="794" s="198" customFormat="true" spans="1:7">
      <c r="A794" s="223">
        <v>2110602</v>
      </c>
      <c r="B794" s="223" t="s">
        <v>1320</v>
      </c>
      <c r="C794" s="241">
        <v>0</v>
      </c>
      <c r="D794" s="242"/>
      <c r="E794" s="190">
        <v>0</v>
      </c>
      <c r="F794" s="245"/>
      <c r="G794" s="244"/>
    </row>
    <row r="795" s="198" customFormat="true" spans="1:7">
      <c r="A795" s="223">
        <v>2110603</v>
      </c>
      <c r="B795" s="223" t="s">
        <v>1321</v>
      </c>
      <c r="C795" s="241">
        <v>0</v>
      </c>
      <c r="D795" s="242"/>
      <c r="E795" s="190">
        <v>0</v>
      </c>
      <c r="F795" s="245"/>
      <c r="G795" s="244"/>
    </row>
    <row r="796" s="198" customFormat="true" spans="1:7">
      <c r="A796" s="223">
        <v>2110604</v>
      </c>
      <c r="B796" s="223" t="s">
        <v>1322</v>
      </c>
      <c r="C796" s="241">
        <v>0</v>
      </c>
      <c r="D796" s="242"/>
      <c r="E796" s="190">
        <v>0</v>
      </c>
      <c r="F796" s="245"/>
      <c r="G796" s="244"/>
    </row>
    <row r="797" s="198" customFormat="true" spans="1:7">
      <c r="A797" s="223">
        <v>2110605</v>
      </c>
      <c r="B797" s="223" t="s">
        <v>1323</v>
      </c>
      <c r="C797" s="241">
        <v>0</v>
      </c>
      <c r="D797" s="242"/>
      <c r="E797" s="190">
        <v>0</v>
      </c>
      <c r="F797" s="245"/>
      <c r="G797" s="244"/>
    </row>
    <row r="798" s="198" customFormat="true" spans="1:7">
      <c r="A798" s="223">
        <v>2110699</v>
      </c>
      <c r="B798" s="223" t="s">
        <v>1324</v>
      </c>
      <c r="C798" s="241">
        <v>0</v>
      </c>
      <c r="D798" s="242"/>
      <c r="E798" s="190">
        <v>0</v>
      </c>
      <c r="F798" s="245"/>
      <c r="G798" s="244"/>
    </row>
    <row r="799" s="198" customFormat="true" spans="1:7">
      <c r="A799" s="223">
        <v>21107</v>
      </c>
      <c r="B799" s="224" t="s">
        <v>1325</v>
      </c>
      <c r="C799" s="241">
        <v>0</v>
      </c>
      <c r="D799" s="242"/>
      <c r="E799" s="190">
        <f>SUM(E800:E801)</f>
        <v>0</v>
      </c>
      <c r="F799" s="245"/>
      <c r="G799" s="244"/>
    </row>
    <row r="800" s="198" customFormat="true" spans="1:7">
      <c r="A800" s="223">
        <v>2110704</v>
      </c>
      <c r="B800" s="223" t="s">
        <v>1326</v>
      </c>
      <c r="C800" s="241">
        <v>0</v>
      </c>
      <c r="D800" s="242"/>
      <c r="E800" s="190">
        <v>0</v>
      </c>
      <c r="F800" s="245"/>
      <c r="G800" s="244"/>
    </row>
    <row r="801" s="198" customFormat="true" spans="1:7">
      <c r="A801" s="223">
        <v>2110799</v>
      </c>
      <c r="B801" s="223" t="s">
        <v>1327</v>
      </c>
      <c r="C801" s="241">
        <v>0</v>
      </c>
      <c r="D801" s="242"/>
      <c r="E801" s="190">
        <v>0</v>
      </c>
      <c r="F801" s="245"/>
      <c r="G801" s="244"/>
    </row>
    <row r="802" s="198" customFormat="true" spans="1:7">
      <c r="A802" s="223">
        <v>21108</v>
      </c>
      <c r="B802" s="224" t="s">
        <v>1328</v>
      </c>
      <c r="C802" s="241">
        <v>0</v>
      </c>
      <c r="D802" s="242"/>
      <c r="E802" s="190">
        <f>SUM(E803:E804)</f>
        <v>0</v>
      </c>
      <c r="F802" s="245"/>
      <c r="G802" s="244"/>
    </row>
    <row r="803" s="198" customFormat="true" spans="1:7">
      <c r="A803" s="223">
        <v>2110804</v>
      </c>
      <c r="B803" s="223" t="s">
        <v>1329</v>
      </c>
      <c r="C803" s="241">
        <v>0</v>
      </c>
      <c r="D803" s="242"/>
      <c r="E803" s="190">
        <v>0</v>
      </c>
      <c r="F803" s="245"/>
      <c r="G803" s="244"/>
    </row>
    <row r="804" s="198" customFormat="true" spans="1:7">
      <c r="A804" s="223">
        <v>2110899</v>
      </c>
      <c r="B804" s="223" t="s">
        <v>1330</v>
      </c>
      <c r="C804" s="241">
        <v>0</v>
      </c>
      <c r="D804" s="242"/>
      <c r="E804" s="190">
        <v>0</v>
      </c>
      <c r="F804" s="245"/>
      <c r="G804" s="244"/>
    </row>
    <row r="805" s="198" customFormat="true" spans="1:7">
      <c r="A805" s="223">
        <v>21109</v>
      </c>
      <c r="B805" s="224" t="s">
        <v>1331</v>
      </c>
      <c r="C805" s="241">
        <v>0</v>
      </c>
      <c r="D805" s="242"/>
      <c r="E805" s="190">
        <f>E806</f>
        <v>0</v>
      </c>
      <c r="F805" s="245"/>
      <c r="G805" s="244"/>
    </row>
    <row r="806" s="198" customFormat="true" spans="1:7">
      <c r="A806" s="223">
        <v>2110901</v>
      </c>
      <c r="B806" s="223" t="s">
        <v>1332</v>
      </c>
      <c r="C806" s="241">
        <v>0</v>
      </c>
      <c r="D806" s="242"/>
      <c r="E806" s="190">
        <v>0</v>
      </c>
      <c r="F806" s="245"/>
      <c r="G806" s="244"/>
    </row>
    <row r="807" s="198" customFormat="true" spans="1:7">
      <c r="A807" s="223">
        <v>21110</v>
      </c>
      <c r="B807" s="224" t="s">
        <v>1333</v>
      </c>
      <c r="C807" s="241">
        <v>1.7677</v>
      </c>
      <c r="D807" s="242"/>
      <c r="E807" s="190">
        <f>E808</f>
        <v>0</v>
      </c>
      <c r="F807" s="245"/>
      <c r="G807" s="244"/>
    </row>
    <row r="808" s="198" customFormat="true" spans="1:7">
      <c r="A808" s="223">
        <v>2111001</v>
      </c>
      <c r="B808" s="223" t="s">
        <v>1334</v>
      </c>
      <c r="C808" s="241">
        <v>1.7677</v>
      </c>
      <c r="D808" s="242"/>
      <c r="E808" s="190">
        <v>0</v>
      </c>
      <c r="F808" s="245"/>
      <c r="G808" s="244"/>
    </row>
    <row r="809" s="198" customFormat="true" spans="1:7">
      <c r="A809" s="223">
        <v>21111</v>
      </c>
      <c r="B809" s="224" t="s">
        <v>1335</v>
      </c>
      <c r="C809" s="241">
        <v>1419.31</v>
      </c>
      <c r="D809" s="242">
        <f>SUM(D810:D814)</f>
        <v>1405</v>
      </c>
      <c r="E809" s="190">
        <f>SUM(E810:E814)</f>
        <v>1391</v>
      </c>
      <c r="F809" s="245">
        <f>E809/D809</f>
        <v>0.990035587188612</v>
      </c>
      <c r="G809" s="244"/>
    </row>
    <row r="810" s="198" customFormat="true" spans="1:7">
      <c r="A810" s="223">
        <v>2111101</v>
      </c>
      <c r="B810" s="223" t="s">
        <v>1336</v>
      </c>
      <c r="C810" s="241">
        <v>0</v>
      </c>
      <c r="D810" s="242"/>
      <c r="E810" s="190">
        <v>0</v>
      </c>
      <c r="F810" s="245"/>
      <c r="G810" s="244"/>
    </row>
    <row r="811" s="198" customFormat="true" spans="1:7">
      <c r="A811" s="223">
        <v>2111102</v>
      </c>
      <c r="B811" s="223" t="s">
        <v>1337</v>
      </c>
      <c r="C811" s="241">
        <v>0</v>
      </c>
      <c r="D811" s="242"/>
      <c r="E811" s="190">
        <v>0</v>
      </c>
      <c r="F811" s="245"/>
      <c r="G811" s="244"/>
    </row>
    <row r="812" s="198" customFormat="true" spans="1:7">
      <c r="A812" s="223">
        <v>2111103</v>
      </c>
      <c r="B812" s="223" t="s">
        <v>1338</v>
      </c>
      <c r="C812" s="241">
        <v>0</v>
      </c>
      <c r="D812" s="242"/>
      <c r="E812" s="190">
        <v>0</v>
      </c>
      <c r="F812" s="245"/>
      <c r="G812" s="244"/>
    </row>
    <row r="813" s="198" customFormat="true" spans="1:7">
      <c r="A813" s="223">
        <v>2111104</v>
      </c>
      <c r="B813" s="223" t="s">
        <v>1339</v>
      </c>
      <c r="C813" s="241">
        <v>0</v>
      </c>
      <c r="D813" s="242"/>
      <c r="E813" s="190">
        <v>0</v>
      </c>
      <c r="F813" s="245"/>
      <c r="G813" s="244"/>
    </row>
    <row r="814" s="198" customFormat="true" spans="1:7">
      <c r="A814" s="223">
        <v>2111199</v>
      </c>
      <c r="B814" s="223" t="s">
        <v>1340</v>
      </c>
      <c r="C814" s="241">
        <v>1419.31</v>
      </c>
      <c r="D814" s="242">
        <v>1405</v>
      </c>
      <c r="E814" s="190">
        <v>1391</v>
      </c>
      <c r="F814" s="245">
        <f t="shared" ref="F814:F818" si="65">E814/D814</f>
        <v>0.990035587188612</v>
      </c>
      <c r="G814" s="244"/>
    </row>
    <row r="815" s="198" customFormat="true" spans="1:7">
      <c r="A815" s="223">
        <v>21112</v>
      </c>
      <c r="B815" s="224" t="s">
        <v>1341</v>
      </c>
      <c r="C815" s="241">
        <v>0</v>
      </c>
      <c r="D815" s="242"/>
      <c r="E815" s="190">
        <f>E816</f>
        <v>0</v>
      </c>
      <c r="F815" s="245"/>
      <c r="G815" s="244"/>
    </row>
    <row r="816" s="198" customFormat="true" spans="1:7">
      <c r="A816" s="223">
        <v>2111201</v>
      </c>
      <c r="B816" s="223" t="s">
        <v>1342</v>
      </c>
      <c r="C816" s="241">
        <v>0</v>
      </c>
      <c r="D816" s="242"/>
      <c r="E816" s="190">
        <v>0</v>
      </c>
      <c r="F816" s="245"/>
      <c r="G816" s="244"/>
    </row>
    <row r="817" s="198" customFormat="true" spans="1:7">
      <c r="A817" s="223">
        <v>21113</v>
      </c>
      <c r="B817" s="224" t="s">
        <v>1343</v>
      </c>
      <c r="C817" s="241">
        <v>4000</v>
      </c>
      <c r="D817" s="242">
        <f>SUM(D818)</f>
        <v>3000</v>
      </c>
      <c r="E817" s="190">
        <f>E818</f>
        <v>3000</v>
      </c>
      <c r="F817" s="245">
        <f t="shared" si="65"/>
        <v>1</v>
      </c>
      <c r="G817" s="244"/>
    </row>
    <row r="818" s="198" customFormat="true" spans="1:7">
      <c r="A818" s="223">
        <v>2111301</v>
      </c>
      <c r="B818" s="223" t="s">
        <v>1344</v>
      </c>
      <c r="C818" s="241">
        <v>4000</v>
      </c>
      <c r="D818" s="242">
        <v>3000</v>
      </c>
      <c r="E818" s="190">
        <v>3000</v>
      </c>
      <c r="F818" s="245">
        <f t="shared" si="65"/>
        <v>1</v>
      </c>
      <c r="G818" s="244"/>
    </row>
    <row r="819" s="198" customFormat="true" spans="1:7">
      <c r="A819" s="223">
        <v>21114</v>
      </c>
      <c r="B819" s="224" t="s">
        <v>1345</v>
      </c>
      <c r="C819" s="241">
        <v>0</v>
      </c>
      <c r="D819" s="242"/>
      <c r="E819" s="190">
        <f>SUM(E820:E833)</f>
        <v>0</v>
      </c>
      <c r="F819" s="245"/>
      <c r="G819" s="244"/>
    </row>
    <row r="820" s="198" customFormat="true" spans="1:7">
      <c r="A820" s="223">
        <v>2111401</v>
      </c>
      <c r="B820" s="223" t="s">
        <v>736</v>
      </c>
      <c r="C820" s="241">
        <v>0</v>
      </c>
      <c r="D820" s="242"/>
      <c r="E820" s="190">
        <v>0</v>
      </c>
      <c r="F820" s="245"/>
      <c r="G820" s="244"/>
    </row>
    <row r="821" s="198" customFormat="true" spans="1:7">
      <c r="A821" s="223">
        <v>2111402</v>
      </c>
      <c r="B821" s="223" t="s">
        <v>737</v>
      </c>
      <c r="C821" s="241">
        <v>0</v>
      </c>
      <c r="D821" s="242"/>
      <c r="E821" s="190">
        <v>0</v>
      </c>
      <c r="F821" s="245"/>
      <c r="G821" s="244"/>
    </row>
    <row r="822" s="198" customFormat="true" spans="1:7">
      <c r="A822" s="223">
        <v>2111403</v>
      </c>
      <c r="B822" s="223" t="s">
        <v>738</v>
      </c>
      <c r="C822" s="241">
        <v>0</v>
      </c>
      <c r="D822" s="242"/>
      <c r="E822" s="190">
        <v>0</v>
      </c>
      <c r="F822" s="245"/>
      <c r="G822" s="244"/>
    </row>
    <row r="823" s="198" customFormat="true" spans="1:7">
      <c r="A823" s="223">
        <v>2111404</v>
      </c>
      <c r="B823" s="223" t="s">
        <v>1346</v>
      </c>
      <c r="C823" s="241">
        <v>0</v>
      </c>
      <c r="D823" s="242"/>
      <c r="E823" s="190">
        <v>0</v>
      </c>
      <c r="F823" s="245"/>
      <c r="G823" s="244"/>
    </row>
    <row r="824" s="198" customFormat="true" spans="1:7">
      <c r="A824" s="223">
        <v>2111405</v>
      </c>
      <c r="B824" s="223" t="s">
        <v>1347</v>
      </c>
      <c r="C824" s="241">
        <v>0</v>
      </c>
      <c r="D824" s="242"/>
      <c r="E824" s="190">
        <v>0</v>
      </c>
      <c r="F824" s="245"/>
      <c r="G824" s="244"/>
    </row>
    <row r="825" s="198" customFormat="true" spans="1:7">
      <c r="A825" s="223">
        <v>2111406</v>
      </c>
      <c r="B825" s="223" t="s">
        <v>1348</v>
      </c>
      <c r="C825" s="241">
        <v>0</v>
      </c>
      <c r="D825" s="242"/>
      <c r="E825" s="190">
        <v>0</v>
      </c>
      <c r="F825" s="245"/>
      <c r="G825" s="244"/>
    </row>
    <row r="826" s="198" customFormat="true" spans="1:7">
      <c r="A826" s="223">
        <v>2111407</v>
      </c>
      <c r="B826" s="223" t="s">
        <v>1349</v>
      </c>
      <c r="C826" s="241">
        <v>0</v>
      </c>
      <c r="D826" s="242"/>
      <c r="E826" s="190">
        <v>0</v>
      </c>
      <c r="F826" s="245"/>
      <c r="G826" s="244"/>
    </row>
    <row r="827" s="198" customFormat="true" spans="1:7">
      <c r="A827" s="223">
        <v>2111408</v>
      </c>
      <c r="B827" s="223" t="s">
        <v>1350</v>
      </c>
      <c r="C827" s="241">
        <v>0</v>
      </c>
      <c r="D827" s="242"/>
      <c r="E827" s="190">
        <v>0</v>
      </c>
      <c r="F827" s="245"/>
      <c r="G827" s="244"/>
    </row>
    <row r="828" s="198" customFormat="true" spans="1:7">
      <c r="A828" s="223">
        <v>2111409</v>
      </c>
      <c r="B828" s="223" t="s">
        <v>1351</v>
      </c>
      <c r="C828" s="241">
        <v>0</v>
      </c>
      <c r="D828" s="242"/>
      <c r="E828" s="190">
        <v>0</v>
      </c>
      <c r="F828" s="245"/>
      <c r="G828" s="244"/>
    </row>
    <row r="829" s="198" customFormat="true" spans="1:7">
      <c r="A829" s="223">
        <v>2111410</v>
      </c>
      <c r="B829" s="223" t="s">
        <v>1352</v>
      </c>
      <c r="C829" s="241">
        <v>0</v>
      </c>
      <c r="D829" s="242"/>
      <c r="E829" s="190">
        <v>0</v>
      </c>
      <c r="F829" s="245"/>
      <c r="G829" s="244"/>
    </row>
    <row r="830" s="198" customFormat="true" spans="1:7">
      <c r="A830" s="223">
        <v>2111411</v>
      </c>
      <c r="B830" s="223" t="s">
        <v>777</v>
      </c>
      <c r="C830" s="241">
        <v>0</v>
      </c>
      <c r="D830" s="242"/>
      <c r="E830" s="190">
        <v>0</v>
      </c>
      <c r="F830" s="245"/>
      <c r="G830" s="244"/>
    </row>
    <row r="831" s="198" customFormat="true" spans="1:7">
      <c r="A831" s="223">
        <v>2111413</v>
      </c>
      <c r="B831" s="223" t="s">
        <v>1353</v>
      </c>
      <c r="C831" s="241">
        <v>0</v>
      </c>
      <c r="D831" s="242"/>
      <c r="E831" s="190">
        <v>0</v>
      </c>
      <c r="F831" s="245"/>
      <c r="G831" s="244"/>
    </row>
    <row r="832" s="198" customFormat="true" spans="1:7">
      <c r="A832" s="223">
        <v>2111450</v>
      </c>
      <c r="B832" s="223" t="s">
        <v>745</v>
      </c>
      <c r="C832" s="241">
        <v>0</v>
      </c>
      <c r="D832" s="242"/>
      <c r="E832" s="190">
        <v>0</v>
      </c>
      <c r="F832" s="245"/>
      <c r="G832" s="244"/>
    </row>
    <row r="833" s="198" customFormat="true" spans="1:7">
      <c r="A833" s="223">
        <v>2111499</v>
      </c>
      <c r="B833" s="223" t="s">
        <v>1354</v>
      </c>
      <c r="C833" s="241">
        <v>0</v>
      </c>
      <c r="D833" s="242"/>
      <c r="E833" s="190">
        <v>0</v>
      </c>
      <c r="F833" s="245"/>
      <c r="G833" s="244"/>
    </row>
    <row r="834" s="198" customFormat="true" spans="1:7">
      <c r="A834" s="223">
        <v>21199</v>
      </c>
      <c r="B834" s="224" t="s">
        <v>1355</v>
      </c>
      <c r="C834" s="241">
        <v>10</v>
      </c>
      <c r="D834" s="242">
        <f>SUM(D835)</f>
        <v>163</v>
      </c>
      <c r="E834" s="190">
        <f>E835</f>
        <v>106</v>
      </c>
      <c r="F834" s="245">
        <f t="shared" ref="F834:F839" si="66">E834/D834</f>
        <v>0.650306748466258</v>
      </c>
      <c r="G834" s="244"/>
    </row>
    <row r="835" s="198" customFormat="true" spans="1:7">
      <c r="A835" s="223">
        <v>2119901</v>
      </c>
      <c r="B835" s="223" t="s">
        <v>1356</v>
      </c>
      <c r="C835" s="241">
        <v>10</v>
      </c>
      <c r="D835" s="242">
        <v>163</v>
      </c>
      <c r="E835" s="190">
        <v>106</v>
      </c>
      <c r="F835" s="245">
        <f t="shared" si="66"/>
        <v>0.650306748466258</v>
      </c>
      <c r="G835" s="244"/>
    </row>
    <row r="836" s="198" customFormat="true" ht="36" spans="1:7">
      <c r="A836" s="223">
        <v>212</v>
      </c>
      <c r="B836" s="224" t="s">
        <v>1357</v>
      </c>
      <c r="C836" s="241">
        <v>189167.33176</v>
      </c>
      <c r="D836" s="242">
        <f>SUM(D837,D848,D850,D853,D855,D857)</f>
        <v>98193</v>
      </c>
      <c r="E836" s="190">
        <f>SUM(E837,E848,E850,E853,E855,E857)</f>
        <v>133154</v>
      </c>
      <c r="F836" s="245">
        <f t="shared" si="66"/>
        <v>1.35604370983675</v>
      </c>
      <c r="G836" s="248" t="s">
        <v>1358</v>
      </c>
    </row>
    <row r="837" s="198" customFormat="true" spans="1:7">
      <c r="A837" s="223">
        <v>21201</v>
      </c>
      <c r="B837" s="224" t="s">
        <v>1359</v>
      </c>
      <c r="C837" s="241">
        <v>42931.643624</v>
      </c>
      <c r="D837" s="242">
        <f>SUM(D838:D847)</f>
        <v>38759</v>
      </c>
      <c r="E837" s="190">
        <f>SUM(E838:E847)</f>
        <v>39823</v>
      </c>
      <c r="F837" s="245">
        <f t="shared" si="66"/>
        <v>1.02745168864006</v>
      </c>
      <c r="G837" s="244"/>
    </row>
    <row r="838" s="198" customFormat="true" spans="1:7">
      <c r="A838" s="223">
        <v>2120101</v>
      </c>
      <c r="B838" s="223" t="s">
        <v>736</v>
      </c>
      <c r="C838" s="241">
        <v>3914.13001</v>
      </c>
      <c r="D838" s="242">
        <v>3956</v>
      </c>
      <c r="E838" s="190">
        <v>3934</v>
      </c>
      <c r="F838" s="245">
        <f t="shared" si="66"/>
        <v>0.994438827098079</v>
      </c>
      <c r="G838" s="244"/>
    </row>
    <row r="839" s="198" customFormat="true" spans="1:7">
      <c r="A839" s="223">
        <v>2120102</v>
      </c>
      <c r="B839" s="223" t="s">
        <v>737</v>
      </c>
      <c r="C839" s="241">
        <v>3290.1499</v>
      </c>
      <c r="D839" s="242">
        <v>2498</v>
      </c>
      <c r="E839" s="190">
        <v>2739</v>
      </c>
      <c r="F839" s="245">
        <f t="shared" si="66"/>
        <v>1.0964771817454</v>
      </c>
      <c r="G839" s="244"/>
    </row>
    <row r="840" s="198" customFormat="true" spans="1:7">
      <c r="A840" s="223">
        <v>2120103</v>
      </c>
      <c r="B840" s="223" t="s">
        <v>738</v>
      </c>
      <c r="C840" s="241">
        <v>0</v>
      </c>
      <c r="D840" s="242"/>
      <c r="E840" s="190">
        <v>0</v>
      </c>
      <c r="F840" s="245"/>
      <c r="G840" s="244"/>
    </row>
    <row r="841" s="198" customFormat="true" spans="1:7">
      <c r="A841" s="223">
        <v>2120104</v>
      </c>
      <c r="B841" s="223" t="s">
        <v>1360</v>
      </c>
      <c r="C841" s="241">
        <v>2111.3395</v>
      </c>
      <c r="D841" s="242">
        <v>1953</v>
      </c>
      <c r="E841" s="190">
        <v>2088</v>
      </c>
      <c r="F841" s="245">
        <f t="shared" ref="F841:F845" si="67">E841/D841</f>
        <v>1.06912442396313</v>
      </c>
      <c r="G841" s="244"/>
    </row>
    <row r="842" s="198" customFormat="true" spans="1:7">
      <c r="A842" s="223">
        <v>2120105</v>
      </c>
      <c r="B842" s="223" t="s">
        <v>1361</v>
      </c>
      <c r="C842" s="241">
        <v>0</v>
      </c>
      <c r="D842" s="242"/>
      <c r="E842" s="190">
        <v>0</v>
      </c>
      <c r="F842" s="245"/>
      <c r="G842" s="244"/>
    </row>
    <row r="843" s="198" customFormat="true" spans="1:7">
      <c r="A843" s="223">
        <v>2120106</v>
      </c>
      <c r="B843" s="223" t="s">
        <v>1362</v>
      </c>
      <c r="C843" s="241">
        <v>526.74</v>
      </c>
      <c r="D843" s="242">
        <v>548</v>
      </c>
      <c r="E843" s="190">
        <v>545</v>
      </c>
      <c r="F843" s="245">
        <f t="shared" si="67"/>
        <v>0.994525547445255</v>
      </c>
      <c r="G843" s="244"/>
    </row>
    <row r="844" s="198" customFormat="true" spans="1:7">
      <c r="A844" s="223">
        <v>2120107</v>
      </c>
      <c r="B844" s="223" t="s">
        <v>1363</v>
      </c>
      <c r="C844" s="241">
        <v>0</v>
      </c>
      <c r="D844" s="242"/>
      <c r="E844" s="190">
        <v>0</v>
      </c>
      <c r="F844" s="245"/>
      <c r="G844" s="244"/>
    </row>
    <row r="845" s="198" customFormat="true" spans="1:7">
      <c r="A845" s="223">
        <v>2120109</v>
      </c>
      <c r="B845" s="223" t="s">
        <v>1364</v>
      </c>
      <c r="C845" s="241">
        <v>50</v>
      </c>
      <c r="D845" s="242">
        <v>60</v>
      </c>
      <c r="E845" s="190">
        <v>60</v>
      </c>
      <c r="F845" s="245">
        <f t="shared" si="67"/>
        <v>1</v>
      </c>
      <c r="G845" s="244"/>
    </row>
    <row r="846" s="198" customFormat="true" spans="1:7">
      <c r="A846" s="223">
        <v>2120110</v>
      </c>
      <c r="B846" s="223" t="s">
        <v>1365</v>
      </c>
      <c r="C846" s="241">
        <v>0</v>
      </c>
      <c r="D846" s="242"/>
      <c r="E846" s="190">
        <v>0</v>
      </c>
      <c r="F846" s="245"/>
      <c r="G846" s="244"/>
    </row>
    <row r="847" s="198" customFormat="true" spans="1:7">
      <c r="A847" s="223">
        <v>2120199</v>
      </c>
      <c r="B847" s="223" t="s">
        <v>1366</v>
      </c>
      <c r="C847" s="241">
        <v>33039.284214</v>
      </c>
      <c r="D847" s="242">
        <v>29744</v>
      </c>
      <c r="E847" s="190">
        <v>30457</v>
      </c>
      <c r="F847" s="245">
        <f t="shared" ref="F847:F850" si="68">E847/D847</f>
        <v>1.02397122108661</v>
      </c>
      <c r="G847" s="244"/>
    </row>
    <row r="848" s="198" customFormat="true" spans="1:7">
      <c r="A848" s="223">
        <v>21202</v>
      </c>
      <c r="B848" s="224" t="s">
        <v>1367</v>
      </c>
      <c r="C848" s="241">
        <v>25.52</v>
      </c>
      <c r="D848" s="242">
        <f>SUM(D849)</f>
        <v>22</v>
      </c>
      <c r="E848" s="190">
        <f>E849</f>
        <v>22</v>
      </c>
      <c r="F848" s="245">
        <f t="shared" si="68"/>
        <v>1</v>
      </c>
      <c r="G848" s="244"/>
    </row>
    <row r="849" s="198" customFormat="true" spans="1:7">
      <c r="A849" s="223">
        <v>2120201</v>
      </c>
      <c r="B849" s="223" t="s">
        <v>1368</v>
      </c>
      <c r="C849" s="241">
        <v>25.52</v>
      </c>
      <c r="D849" s="242">
        <v>22</v>
      </c>
      <c r="E849" s="190">
        <v>22</v>
      </c>
      <c r="F849" s="245">
        <f t="shared" si="68"/>
        <v>1</v>
      </c>
      <c r="G849" s="244"/>
    </row>
    <row r="850" s="198" customFormat="true" spans="1:7">
      <c r="A850" s="223">
        <v>21203</v>
      </c>
      <c r="B850" s="224" t="s">
        <v>1369</v>
      </c>
      <c r="C850" s="241">
        <v>76579.124587</v>
      </c>
      <c r="D850" s="242">
        <f>SUM(D852)</f>
        <v>12590</v>
      </c>
      <c r="E850" s="190">
        <f>SUM(E851:E852)</f>
        <v>41452</v>
      </c>
      <c r="F850" s="245">
        <f t="shared" si="68"/>
        <v>3.29245432883241</v>
      </c>
      <c r="G850" s="244"/>
    </row>
    <row r="851" s="198" customFormat="true" spans="1:7">
      <c r="A851" s="223">
        <v>2120303</v>
      </c>
      <c r="B851" s="223" t="s">
        <v>1370</v>
      </c>
      <c r="C851" s="241">
        <v>0</v>
      </c>
      <c r="D851" s="242"/>
      <c r="E851" s="190">
        <v>0</v>
      </c>
      <c r="F851" s="245"/>
      <c r="G851" s="244"/>
    </row>
    <row r="852" s="198" customFormat="true" spans="1:7">
      <c r="A852" s="223">
        <v>2120399</v>
      </c>
      <c r="B852" s="223" t="s">
        <v>1371</v>
      </c>
      <c r="C852" s="241">
        <v>76579.124587</v>
      </c>
      <c r="D852" s="242">
        <v>12590</v>
      </c>
      <c r="E852" s="190">
        <v>41452</v>
      </c>
      <c r="F852" s="245">
        <f t="shared" ref="F852:F859" si="69">E852/D852</f>
        <v>3.29245432883241</v>
      </c>
      <c r="G852" s="244"/>
    </row>
    <row r="853" s="198" customFormat="true" spans="1:7">
      <c r="A853" s="223">
        <v>21205</v>
      </c>
      <c r="B853" s="224" t="s">
        <v>1372</v>
      </c>
      <c r="C853" s="241">
        <v>43129.4043</v>
      </c>
      <c r="D853" s="242">
        <f t="shared" ref="D853:D857" si="70">SUM(D854)</f>
        <v>27253</v>
      </c>
      <c r="E853" s="190">
        <f t="shared" ref="E853:E857" si="71">E854</f>
        <v>28030</v>
      </c>
      <c r="F853" s="245">
        <f t="shared" si="69"/>
        <v>1.02851062268374</v>
      </c>
      <c r="G853" s="244"/>
    </row>
    <row r="854" s="198" customFormat="true" spans="1:7">
      <c r="A854" s="223">
        <v>2120501</v>
      </c>
      <c r="B854" s="223" t="s">
        <v>1373</v>
      </c>
      <c r="C854" s="241">
        <v>43129.4043</v>
      </c>
      <c r="D854" s="242">
        <v>27253</v>
      </c>
      <c r="E854" s="190">
        <v>28030</v>
      </c>
      <c r="F854" s="245">
        <f t="shared" si="69"/>
        <v>1.02851062268374</v>
      </c>
      <c r="G854" s="244"/>
    </row>
    <row r="855" s="198" customFormat="true" spans="1:7">
      <c r="A855" s="223">
        <v>21206</v>
      </c>
      <c r="B855" s="224" t="s">
        <v>1374</v>
      </c>
      <c r="C855" s="241">
        <v>2456.035165</v>
      </c>
      <c r="D855" s="242">
        <f t="shared" si="70"/>
        <v>2176</v>
      </c>
      <c r="E855" s="190">
        <f t="shared" si="71"/>
        <v>2323</v>
      </c>
      <c r="F855" s="245">
        <f t="shared" si="69"/>
        <v>1.06755514705882</v>
      </c>
      <c r="G855" s="244"/>
    </row>
    <row r="856" s="198" customFormat="true" spans="1:7">
      <c r="A856" s="223">
        <v>2120601</v>
      </c>
      <c r="B856" s="223" t="s">
        <v>1375</v>
      </c>
      <c r="C856" s="241">
        <v>2456.035165</v>
      </c>
      <c r="D856" s="242">
        <v>2176</v>
      </c>
      <c r="E856" s="190">
        <v>2323</v>
      </c>
      <c r="F856" s="245">
        <f t="shared" si="69"/>
        <v>1.06755514705882</v>
      </c>
      <c r="G856" s="244"/>
    </row>
    <row r="857" s="198" customFormat="true" spans="1:7">
      <c r="A857" s="223">
        <v>21299</v>
      </c>
      <c r="B857" s="224" t="s">
        <v>1376</v>
      </c>
      <c r="C857" s="241">
        <v>24045.604084</v>
      </c>
      <c r="D857" s="242">
        <f t="shared" si="70"/>
        <v>17393</v>
      </c>
      <c r="E857" s="190">
        <f t="shared" si="71"/>
        <v>21504</v>
      </c>
      <c r="F857" s="245">
        <f t="shared" si="69"/>
        <v>1.23635945495314</v>
      </c>
      <c r="G857" s="244"/>
    </row>
    <row r="858" s="198" customFormat="true" spans="1:7">
      <c r="A858" s="223">
        <v>2129901</v>
      </c>
      <c r="B858" s="223" t="s">
        <v>1377</v>
      </c>
      <c r="C858" s="241">
        <v>24045.604084</v>
      </c>
      <c r="D858" s="242">
        <v>17393</v>
      </c>
      <c r="E858" s="190">
        <v>21504</v>
      </c>
      <c r="F858" s="245">
        <f t="shared" si="69"/>
        <v>1.23635945495314</v>
      </c>
      <c r="G858" s="244"/>
    </row>
    <row r="859" s="198" customFormat="true" spans="1:7">
      <c r="A859" s="223">
        <v>213</v>
      </c>
      <c r="B859" s="224" t="s">
        <v>1378</v>
      </c>
      <c r="C859" s="241">
        <v>27815.758</v>
      </c>
      <c r="D859" s="242">
        <f>SUM(D860,D886,D911,D939,D950,D957,D964,D967)</f>
        <v>23683</v>
      </c>
      <c r="E859" s="190">
        <f>SUM(E860,E886,E911,E939,E950,E957,E964,E967)</f>
        <v>22743</v>
      </c>
      <c r="F859" s="245">
        <f t="shared" si="69"/>
        <v>0.960309082464215</v>
      </c>
      <c r="G859" s="244"/>
    </row>
    <row r="860" s="198" customFormat="true" spans="1:7">
      <c r="A860" s="223">
        <v>21301</v>
      </c>
      <c r="B860" s="224" t="s">
        <v>1379</v>
      </c>
      <c r="C860" s="241">
        <v>0</v>
      </c>
      <c r="D860" s="242"/>
      <c r="E860" s="190">
        <f>SUM(E861:E885)</f>
        <v>0</v>
      </c>
      <c r="F860" s="245"/>
      <c r="G860" s="244"/>
    </row>
    <row r="861" s="198" customFormat="true" spans="1:7">
      <c r="A861" s="223">
        <v>2130101</v>
      </c>
      <c r="B861" s="223" t="s">
        <v>736</v>
      </c>
      <c r="C861" s="241">
        <v>0</v>
      </c>
      <c r="D861" s="242"/>
      <c r="E861" s="190">
        <v>0</v>
      </c>
      <c r="F861" s="245"/>
      <c r="G861" s="244"/>
    </row>
    <row r="862" s="198" customFormat="true" spans="1:7">
      <c r="A862" s="223">
        <v>2130102</v>
      </c>
      <c r="B862" s="223" t="s">
        <v>737</v>
      </c>
      <c r="C862" s="241">
        <v>0</v>
      </c>
      <c r="D862" s="242"/>
      <c r="E862" s="190">
        <v>0</v>
      </c>
      <c r="F862" s="245"/>
      <c r="G862" s="244"/>
    </row>
    <row r="863" s="198" customFormat="true" spans="1:7">
      <c r="A863" s="223">
        <v>2130103</v>
      </c>
      <c r="B863" s="223" t="s">
        <v>738</v>
      </c>
      <c r="C863" s="241">
        <v>0</v>
      </c>
      <c r="D863" s="242"/>
      <c r="E863" s="190">
        <v>0</v>
      </c>
      <c r="F863" s="245"/>
      <c r="G863" s="244"/>
    </row>
    <row r="864" s="198" customFormat="true" spans="1:7">
      <c r="A864" s="223">
        <v>2130104</v>
      </c>
      <c r="B864" s="223" t="s">
        <v>745</v>
      </c>
      <c r="C864" s="241">
        <v>0</v>
      </c>
      <c r="D864" s="242"/>
      <c r="E864" s="190">
        <v>0</v>
      </c>
      <c r="F864" s="245"/>
      <c r="G864" s="244"/>
    </row>
    <row r="865" s="198" customFormat="true" spans="1:7">
      <c r="A865" s="223">
        <v>2130105</v>
      </c>
      <c r="B865" s="223" t="s">
        <v>1380</v>
      </c>
      <c r="C865" s="241">
        <v>0</v>
      </c>
      <c r="D865" s="242"/>
      <c r="E865" s="190">
        <v>0</v>
      </c>
      <c r="F865" s="245"/>
      <c r="G865" s="244"/>
    </row>
    <row r="866" s="198" customFormat="true" spans="1:7">
      <c r="A866" s="223">
        <v>2130106</v>
      </c>
      <c r="B866" s="223" t="s">
        <v>1381</v>
      </c>
      <c r="C866" s="241">
        <v>0</v>
      </c>
      <c r="D866" s="242"/>
      <c r="E866" s="190">
        <v>0</v>
      </c>
      <c r="F866" s="245"/>
      <c r="G866" s="244"/>
    </row>
    <row r="867" s="198" customFormat="true" spans="1:7">
      <c r="A867" s="223">
        <v>2130108</v>
      </c>
      <c r="B867" s="223" t="s">
        <v>1382</v>
      </c>
      <c r="C867" s="241">
        <v>0</v>
      </c>
      <c r="D867" s="242"/>
      <c r="E867" s="190">
        <v>0</v>
      </c>
      <c r="F867" s="245"/>
      <c r="G867" s="244"/>
    </row>
    <row r="868" s="198" customFormat="true" spans="1:7">
      <c r="A868" s="223">
        <v>2130109</v>
      </c>
      <c r="B868" s="223" t="s">
        <v>1383</v>
      </c>
      <c r="C868" s="241">
        <v>0</v>
      </c>
      <c r="D868" s="242"/>
      <c r="E868" s="190">
        <v>0</v>
      </c>
      <c r="F868" s="245"/>
      <c r="G868" s="244"/>
    </row>
    <row r="869" s="198" customFormat="true" spans="1:7">
      <c r="A869" s="223">
        <v>2130110</v>
      </c>
      <c r="B869" s="223" t="s">
        <v>1384</v>
      </c>
      <c r="C869" s="241">
        <v>0</v>
      </c>
      <c r="D869" s="242"/>
      <c r="E869" s="190">
        <v>0</v>
      </c>
      <c r="F869" s="245"/>
      <c r="G869" s="244"/>
    </row>
    <row r="870" s="198" customFormat="true" spans="1:7">
      <c r="A870" s="223">
        <v>2130111</v>
      </c>
      <c r="B870" s="223" t="s">
        <v>1385</v>
      </c>
      <c r="C870" s="241">
        <v>0</v>
      </c>
      <c r="D870" s="242"/>
      <c r="E870" s="190">
        <v>0</v>
      </c>
      <c r="F870" s="245"/>
      <c r="G870" s="244"/>
    </row>
    <row r="871" s="198" customFormat="true" spans="1:7">
      <c r="A871" s="223">
        <v>2130112</v>
      </c>
      <c r="B871" s="223" t="s">
        <v>1386</v>
      </c>
      <c r="C871" s="241">
        <v>0</v>
      </c>
      <c r="D871" s="242"/>
      <c r="E871" s="190">
        <v>0</v>
      </c>
      <c r="F871" s="245"/>
      <c r="G871" s="244"/>
    </row>
    <row r="872" s="198" customFormat="true" spans="1:7">
      <c r="A872" s="223">
        <v>2130114</v>
      </c>
      <c r="B872" s="223" t="s">
        <v>1387</v>
      </c>
      <c r="C872" s="241">
        <v>0</v>
      </c>
      <c r="D872" s="242"/>
      <c r="E872" s="190">
        <v>0</v>
      </c>
      <c r="F872" s="245"/>
      <c r="G872" s="244"/>
    </row>
    <row r="873" s="198" customFormat="true" spans="1:7">
      <c r="A873" s="223">
        <v>2130119</v>
      </c>
      <c r="B873" s="223" t="s">
        <v>1388</v>
      </c>
      <c r="C873" s="241">
        <v>0</v>
      </c>
      <c r="D873" s="242"/>
      <c r="E873" s="190">
        <v>0</v>
      </c>
      <c r="F873" s="245"/>
      <c r="G873" s="244"/>
    </row>
    <row r="874" s="198" customFormat="true" spans="1:7">
      <c r="A874" s="223">
        <v>2130120</v>
      </c>
      <c r="B874" s="223" t="s">
        <v>1389</v>
      </c>
      <c r="C874" s="241">
        <v>0</v>
      </c>
      <c r="D874" s="242"/>
      <c r="E874" s="190">
        <v>0</v>
      </c>
      <c r="F874" s="245"/>
      <c r="G874" s="244"/>
    </row>
    <row r="875" s="198" customFormat="true" spans="1:7">
      <c r="A875" s="223">
        <v>2130121</v>
      </c>
      <c r="B875" s="223" t="s">
        <v>1390</v>
      </c>
      <c r="C875" s="241">
        <v>0</v>
      </c>
      <c r="D875" s="242"/>
      <c r="E875" s="190">
        <v>0</v>
      </c>
      <c r="F875" s="245"/>
      <c r="G875" s="244"/>
    </row>
    <row r="876" s="198" customFormat="true" spans="1:7">
      <c r="A876" s="223">
        <v>2130122</v>
      </c>
      <c r="B876" s="223" t="s">
        <v>1391</v>
      </c>
      <c r="C876" s="241">
        <v>0</v>
      </c>
      <c r="D876" s="242"/>
      <c r="E876" s="190">
        <v>0</v>
      </c>
      <c r="F876" s="245"/>
      <c r="G876" s="244"/>
    </row>
    <row r="877" s="198" customFormat="true" spans="1:7">
      <c r="A877" s="223">
        <v>2130124</v>
      </c>
      <c r="B877" s="223" t="s">
        <v>1392</v>
      </c>
      <c r="C877" s="241">
        <v>0</v>
      </c>
      <c r="D877" s="242"/>
      <c r="E877" s="190">
        <v>0</v>
      </c>
      <c r="F877" s="245"/>
      <c r="G877" s="244"/>
    </row>
    <row r="878" s="198" customFormat="true" spans="1:7">
      <c r="A878" s="223">
        <v>2130125</v>
      </c>
      <c r="B878" s="223" t="s">
        <v>1393</v>
      </c>
      <c r="C878" s="241">
        <v>0</v>
      </c>
      <c r="D878" s="242"/>
      <c r="E878" s="190">
        <v>0</v>
      </c>
      <c r="F878" s="245"/>
      <c r="G878" s="244"/>
    </row>
    <row r="879" s="198" customFormat="true" spans="1:7">
      <c r="A879" s="223">
        <v>2130126</v>
      </c>
      <c r="B879" s="223" t="s">
        <v>1394</v>
      </c>
      <c r="C879" s="241">
        <v>0</v>
      </c>
      <c r="D879" s="242"/>
      <c r="E879" s="190">
        <v>0</v>
      </c>
      <c r="F879" s="245"/>
      <c r="G879" s="244"/>
    </row>
    <row r="880" s="198" customFormat="true" spans="1:7">
      <c r="A880" s="223">
        <v>2130135</v>
      </c>
      <c r="B880" s="223" t="s">
        <v>1395</v>
      </c>
      <c r="C880" s="241">
        <v>0</v>
      </c>
      <c r="D880" s="242"/>
      <c r="E880" s="190">
        <v>0</v>
      </c>
      <c r="F880" s="245"/>
      <c r="G880" s="244"/>
    </row>
    <row r="881" s="198" customFormat="true" spans="1:7">
      <c r="A881" s="223">
        <v>2130142</v>
      </c>
      <c r="B881" s="223" t="s">
        <v>1396</v>
      </c>
      <c r="C881" s="241">
        <v>0</v>
      </c>
      <c r="D881" s="242"/>
      <c r="E881" s="190">
        <v>0</v>
      </c>
      <c r="F881" s="245"/>
      <c r="G881" s="244"/>
    </row>
    <row r="882" s="198" customFormat="true" spans="1:7">
      <c r="A882" s="223">
        <v>2130148</v>
      </c>
      <c r="B882" s="223" t="s">
        <v>1397</v>
      </c>
      <c r="C882" s="241">
        <v>0</v>
      </c>
      <c r="D882" s="242"/>
      <c r="E882" s="190">
        <v>0</v>
      </c>
      <c r="F882" s="245"/>
      <c r="G882" s="244"/>
    </row>
    <row r="883" s="198" customFormat="true" spans="1:7">
      <c r="A883" s="223">
        <v>2130152</v>
      </c>
      <c r="B883" s="223" t="s">
        <v>1398</v>
      </c>
      <c r="C883" s="241">
        <v>0</v>
      </c>
      <c r="D883" s="242"/>
      <c r="E883" s="190">
        <v>0</v>
      </c>
      <c r="F883" s="245"/>
      <c r="G883" s="244"/>
    </row>
    <row r="884" s="198" customFormat="true" spans="1:7">
      <c r="A884" s="223">
        <v>2130153</v>
      </c>
      <c r="B884" s="223" t="s">
        <v>1399</v>
      </c>
      <c r="C884" s="241">
        <v>0</v>
      </c>
      <c r="D884" s="242"/>
      <c r="E884" s="190">
        <v>0</v>
      </c>
      <c r="F884" s="245"/>
      <c r="G884" s="244"/>
    </row>
    <row r="885" s="198" customFormat="true" spans="1:7">
      <c r="A885" s="223">
        <v>2130199</v>
      </c>
      <c r="B885" s="223" t="s">
        <v>1400</v>
      </c>
      <c r="C885" s="241">
        <v>0</v>
      </c>
      <c r="D885" s="242"/>
      <c r="E885" s="190">
        <v>0</v>
      </c>
      <c r="F885" s="245"/>
      <c r="G885" s="244"/>
    </row>
    <row r="886" s="198" customFormat="true" spans="1:7">
      <c r="A886" s="223">
        <v>21302</v>
      </c>
      <c r="B886" s="224" t="s">
        <v>1401</v>
      </c>
      <c r="C886" s="241">
        <v>0</v>
      </c>
      <c r="D886" s="242"/>
      <c r="E886" s="190">
        <f>SUM(E887:E910)</f>
        <v>0</v>
      </c>
      <c r="F886" s="245"/>
      <c r="G886" s="244"/>
    </row>
    <row r="887" s="198" customFormat="true" spans="1:7">
      <c r="A887" s="223">
        <v>2130201</v>
      </c>
      <c r="B887" s="223" t="s">
        <v>736</v>
      </c>
      <c r="C887" s="241">
        <v>0</v>
      </c>
      <c r="D887" s="242"/>
      <c r="E887" s="190">
        <v>0</v>
      </c>
      <c r="F887" s="245"/>
      <c r="G887" s="244"/>
    </row>
    <row r="888" s="198" customFormat="true" spans="1:7">
      <c r="A888" s="223">
        <v>2130202</v>
      </c>
      <c r="B888" s="223" t="s">
        <v>737</v>
      </c>
      <c r="C888" s="241">
        <v>0</v>
      </c>
      <c r="D888" s="242"/>
      <c r="E888" s="190">
        <v>0</v>
      </c>
      <c r="F888" s="245"/>
      <c r="G888" s="244"/>
    </row>
    <row r="889" s="198" customFormat="true" spans="1:7">
      <c r="A889" s="223">
        <v>2130203</v>
      </c>
      <c r="B889" s="223" t="s">
        <v>738</v>
      </c>
      <c r="C889" s="241">
        <v>0</v>
      </c>
      <c r="D889" s="242"/>
      <c r="E889" s="190">
        <v>0</v>
      </c>
      <c r="F889" s="245"/>
      <c r="G889" s="244"/>
    </row>
    <row r="890" s="198" customFormat="true" spans="1:7">
      <c r="A890" s="223">
        <v>2130204</v>
      </c>
      <c r="B890" s="223" t="s">
        <v>1402</v>
      </c>
      <c r="C890" s="241">
        <v>0</v>
      </c>
      <c r="D890" s="242"/>
      <c r="E890" s="190">
        <v>0</v>
      </c>
      <c r="F890" s="245"/>
      <c r="G890" s="244"/>
    </row>
    <row r="891" s="198" customFormat="true" spans="1:7">
      <c r="A891" s="223">
        <v>2130205</v>
      </c>
      <c r="B891" s="223" t="s">
        <v>1403</v>
      </c>
      <c r="C891" s="241">
        <v>0</v>
      </c>
      <c r="D891" s="242"/>
      <c r="E891" s="190">
        <v>0</v>
      </c>
      <c r="F891" s="245"/>
      <c r="G891" s="244"/>
    </row>
    <row r="892" s="198" customFormat="true" spans="1:7">
      <c r="A892" s="223">
        <v>2130206</v>
      </c>
      <c r="B892" s="223" t="s">
        <v>1404</v>
      </c>
      <c r="C892" s="241">
        <v>0</v>
      </c>
      <c r="D892" s="242"/>
      <c r="E892" s="190">
        <v>0</v>
      </c>
      <c r="F892" s="245"/>
      <c r="G892" s="244"/>
    </row>
    <row r="893" s="198" customFormat="true" spans="1:7">
      <c r="A893" s="223">
        <v>2130207</v>
      </c>
      <c r="B893" s="223" t="s">
        <v>1405</v>
      </c>
      <c r="C893" s="241">
        <v>0</v>
      </c>
      <c r="D893" s="242"/>
      <c r="E893" s="190">
        <v>0</v>
      </c>
      <c r="F893" s="245"/>
      <c r="G893" s="244"/>
    </row>
    <row r="894" s="198" customFormat="true" spans="1:7">
      <c r="A894" s="223">
        <v>2130209</v>
      </c>
      <c r="B894" s="223" t="s">
        <v>1406</v>
      </c>
      <c r="C894" s="241">
        <v>0</v>
      </c>
      <c r="D894" s="242"/>
      <c r="E894" s="190">
        <v>0</v>
      </c>
      <c r="F894" s="245"/>
      <c r="G894" s="244"/>
    </row>
    <row r="895" s="198" customFormat="true" spans="1:7">
      <c r="A895" s="223">
        <v>2130210</v>
      </c>
      <c r="B895" s="223" t="s">
        <v>1407</v>
      </c>
      <c r="C895" s="241">
        <v>0</v>
      </c>
      <c r="D895" s="242"/>
      <c r="E895" s="190">
        <v>0</v>
      </c>
      <c r="F895" s="245"/>
      <c r="G895" s="244"/>
    </row>
    <row r="896" s="198" customFormat="true" spans="1:7">
      <c r="A896" s="223">
        <v>2130211</v>
      </c>
      <c r="B896" s="223" t="s">
        <v>1408</v>
      </c>
      <c r="C896" s="241">
        <v>0</v>
      </c>
      <c r="D896" s="242"/>
      <c r="E896" s="190">
        <v>0</v>
      </c>
      <c r="F896" s="245"/>
      <c r="G896" s="244"/>
    </row>
    <row r="897" s="198" customFormat="true" spans="1:7">
      <c r="A897" s="223">
        <v>2130212</v>
      </c>
      <c r="B897" s="223" t="s">
        <v>1409</v>
      </c>
      <c r="C897" s="241">
        <v>0</v>
      </c>
      <c r="D897" s="242"/>
      <c r="E897" s="190">
        <v>0</v>
      </c>
      <c r="F897" s="245"/>
      <c r="G897" s="244"/>
    </row>
    <row r="898" s="198" customFormat="true" spans="1:7">
      <c r="A898" s="223">
        <v>2130213</v>
      </c>
      <c r="B898" s="223" t="s">
        <v>1410</v>
      </c>
      <c r="C898" s="241">
        <v>0</v>
      </c>
      <c r="D898" s="242"/>
      <c r="E898" s="190">
        <v>0</v>
      </c>
      <c r="F898" s="245"/>
      <c r="G898" s="244"/>
    </row>
    <row r="899" s="198" customFormat="true" spans="1:7">
      <c r="A899" s="223">
        <v>2130217</v>
      </c>
      <c r="B899" s="223" t="s">
        <v>1411</v>
      </c>
      <c r="C899" s="241">
        <v>0</v>
      </c>
      <c r="D899" s="242"/>
      <c r="E899" s="190">
        <v>0</v>
      </c>
      <c r="F899" s="245"/>
      <c r="G899" s="244"/>
    </row>
    <row r="900" s="198" customFormat="true" spans="1:7">
      <c r="A900" s="223">
        <v>2130220</v>
      </c>
      <c r="B900" s="223" t="s">
        <v>1412</v>
      </c>
      <c r="C900" s="241">
        <v>0</v>
      </c>
      <c r="D900" s="242"/>
      <c r="E900" s="190">
        <v>0</v>
      </c>
      <c r="F900" s="245"/>
      <c r="G900" s="244"/>
    </row>
    <row r="901" s="198" customFormat="true" spans="1:7">
      <c r="A901" s="223">
        <v>2130221</v>
      </c>
      <c r="B901" s="223" t="s">
        <v>1413</v>
      </c>
      <c r="C901" s="241">
        <v>0</v>
      </c>
      <c r="D901" s="242"/>
      <c r="E901" s="190">
        <v>0</v>
      </c>
      <c r="F901" s="245"/>
      <c r="G901" s="244"/>
    </row>
    <row r="902" s="198" customFormat="true" spans="1:7">
      <c r="A902" s="223">
        <v>2130223</v>
      </c>
      <c r="B902" s="223" t="s">
        <v>1414</v>
      </c>
      <c r="C902" s="241">
        <v>0</v>
      </c>
      <c r="D902" s="242"/>
      <c r="E902" s="190">
        <v>0</v>
      </c>
      <c r="F902" s="245"/>
      <c r="G902" s="244"/>
    </row>
    <row r="903" s="198" customFormat="true" spans="1:7">
      <c r="A903" s="223">
        <v>2130226</v>
      </c>
      <c r="B903" s="223" t="s">
        <v>1415</v>
      </c>
      <c r="C903" s="241">
        <v>0</v>
      </c>
      <c r="D903" s="242"/>
      <c r="E903" s="190">
        <v>0</v>
      </c>
      <c r="F903" s="245"/>
      <c r="G903" s="244"/>
    </row>
    <row r="904" s="198" customFormat="true" spans="1:7">
      <c r="A904" s="223">
        <v>2130227</v>
      </c>
      <c r="B904" s="223" t="s">
        <v>1416</v>
      </c>
      <c r="C904" s="241">
        <v>0</v>
      </c>
      <c r="D904" s="242"/>
      <c r="E904" s="190">
        <v>0</v>
      </c>
      <c r="F904" s="245"/>
      <c r="G904" s="244"/>
    </row>
    <row r="905" s="198" customFormat="true" spans="1:7">
      <c r="A905" s="223">
        <v>2130232</v>
      </c>
      <c r="B905" s="223" t="s">
        <v>1417</v>
      </c>
      <c r="C905" s="241">
        <v>0</v>
      </c>
      <c r="D905" s="242"/>
      <c r="E905" s="190">
        <v>0</v>
      </c>
      <c r="F905" s="245"/>
      <c r="G905" s="244"/>
    </row>
    <row r="906" s="198" customFormat="true" spans="1:7">
      <c r="A906" s="223">
        <v>2130234</v>
      </c>
      <c r="B906" s="223" t="s">
        <v>1418</v>
      </c>
      <c r="C906" s="241">
        <v>0</v>
      </c>
      <c r="D906" s="242"/>
      <c r="E906" s="190">
        <v>0</v>
      </c>
      <c r="F906" s="245"/>
      <c r="G906" s="244"/>
    </row>
    <row r="907" s="198" customFormat="true" spans="1:7">
      <c r="A907" s="223">
        <v>2130235</v>
      </c>
      <c r="B907" s="223" t="s">
        <v>1419</v>
      </c>
      <c r="C907" s="241">
        <v>0</v>
      </c>
      <c r="D907" s="242"/>
      <c r="E907" s="190">
        <v>0</v>
      </c>
      <c r="F907" s="245"/>
      <c r="G907" s="244"/>
    </row>
    <row r="908" s="198" customFormat="true" spans="1:7">
      <c r="A908" s="223">
        <v>2130236</v>
      </c>
      <c r="B908" s="223" t="s">
        <v>1420</v>
      </c>
      <c r="C908" s="241">
        <v>0</v>
      </c>
      <c r="D908" s="242"/>
      <c r="E908" s="190">
        <v>0</v>
      </c>
      <c r="F908" s="245"/>
      <c r="G908" s="244"/>
    </row>
    <row r="909" s="198" customFormat="true" spans="1:7">
      <c r="A909" s="223">
        <v>2130237</v>
      </c>
      <c r="B909" s="223" t="s">
        <v>1386</v>
      </c>
      <c r="C909" s="241">
        <v>0</v>
      </c>
      <c r="D909" s="242"/>
      <c r="E909" s="190">
        <v>0</v>
      </c>
      <c r="F909" s="245"/>
      <c r="G909" s="244"/>
    </row>
    <row r="910" s="198" customFormat="true" spans="1:7">
      <c r="A910" s="223">
        <v>2130299</v>
      </c>
      <c r="B910" s="223" t="s">
        <v>1421</v>
      </c>
      <c r="C910" s="241">
        <v>0</v>
      </c>
      <c r="D910" s="242"/>
      <c r="E910" s="190">
        <v>0</v>
      </c>
      <c r="F910" s="245"/>
      <c r="G910" s="244"/>
    </row>
    <row r="911" s="198" customFormat="true" spans="1:7">
      <c r="A911" s="223">
        <v>21303</v>
      </c>
      <c r="B911" s="224" t="s">
        <v>1422</v>
      </c>
      <c r="C911" s="241">
        <v>26082.058</v>
      </c>
      <c r="D911" s="242">
        <f>SUM(D912:D938)</f>
        <v>21707</v>
      </c>
      <c r="E911" s="190">
        <f>SUM(E912:E938)</f>
        <v>20829</v>
      </c>
      <c r="F911" s="245">
        <f t="shared" ref="F911:F913" si="72">E911/D911</f>
        <v>0.959552218178468</v>
      </c>
      <c r="G911" s="244"/>
    </row>
    <row r="912" s="198" customFormat="true" spans="1:7">
      <c r="A912" s="223">
        <v>2130301</v>
      </c>
      <c r="B912" s="223" t="s">
        <v>736</v>
      </c>
      <c r="C912" s="241">
        <v>413.90162</v>
      </c>
      <c r="D912" s="242">
        <v>457</v>
      </c>
      <c r="E912" s="190">
        <v>456</v>
      </c>
      <c r="F912" s="245">
        <f t="shared" si="72"/>
        <v>0.99781181619256</v>
      </c>
      <c r="G912" s="244"/>
    </row>
    <row r="913" s="198" customFormat="true" spans="1:7">
      <c r="A913" s="223">
        <v>2130302</v>
      </c>
      <c r="B913" s="223" t="s">
        <v>737</v>
      </c>
      <c r="C913" s="241">
        <v>207.89</v>
      </c>
      <c r="D913" s="242">
        <v>215</v>
      </c>
      <c r="E913" s="190">
        <v>214</v>
      </c>
      <c r="F913" s="245">
        <f t="shared" si="72"/>
        <v>0.995348837209302</v>
      </c>
      <c r="G913" s="244"/>
    </row>
    <row r="914" s="198" customFormat="true" spans="1:7">
      <c r="A914" s="223">
        <v>2130303</v>
      </c>
      <c r="B914" s="223" t="s">
        <v>738</v>
      </c>
      <c r="C914" s="241">
        <v>0</v>
      </c>
      <c r="D914" s="242"/>
      <c r="E914" s="190">
        <v>0</v>
      </c>
      <c r="F914" s="245"/>
      <c r="G914" s="244"/>
    </row>
    <row r="915" s="198" customFormat="true" spans="1:7">
      <c r="A915" s="223">
        <v>2130304</v>
      </c>
      <c r="B915" s="223" t="s">
        <v>1423</v>
      </c>
      <c r="C915" s="241">
        <v>152.6</v>
      </c>
      <c r="D915" s="242">
        <v>143</v>
      </c>
      <c r="E915" s="190">
        <v>132</v>
      </c>
      <c r="F915" s="245">
        <f t="shared" ref="F915:F917" si="73">E915/D915</f>
        <v>0.923076923076923</v>
      </c>
      <c r="G915" s="244"/>
    </row>
    <row r="916" s="198" customFormat="true" spans="1:7">
      <c r="A916" s="223">
        <v>2130305</v>
      </c>
      <c r="B916" s="223" t="s">
        <v>1424</v>
      </c>
      <c r="C916" s="241">
        <v>19087.549201</v>
      </c>
      <c r="D916" s="242">
        <v>15709</v>
      </c>
      <c r="E916" s="190">
        <v>14871</v>
      </c>
      <c r="F916" s="245">
        <f t="shared" si="73"/>
        <v>0.946654783881851</v>
      </c>
      <c r="G916" s="244"/>
    </row>
    <row r="917" s="198" customFormat="true" spans="1:7">
      <c r="A917" s="223">
        <v>2130306</v>
      </c>
      <c r="B917" s="223" t="s">
        <v>1425</v>
      </c>
      <c r="C917" s="241">
        <v>1192.6</v>
      </c>
      <c r="D917" s="242">
        <v>1411</v>
      </c>
      <c r="E917" s="190">
        <v>1409</v>
      </c>
      <c r="F917" s="245">
        <f t="shared" si="73"/>
        <v>0.998582565556343</v>
      </c>
      <c r="G917" s="244"/>
    </row>
    <row r="918" s="198" customFormat="true" spans="1:7">
      <c r="A918" s="223">
        <v>2130307</v>
      </c>
      <c r="B918" s="223" t="s">
        <v>1426</v>
      </c>
      <c r="C918" s="241">
        <v>0</v>
      </c>
      <c r="D918" s="242"/>
      <c r="E918" s="190">
        <v>0</v>
      </c>
      <c r="F918" s="245"/>
      <c r="G918" s="244"/>
    </row>
    <row r="919" s="198" customFormat="true" spans="1:7">
      <c r="A919" s="223">
        <v>2130308</v>
      </c>
      <c r="B919" s="223" t="s">
        <v>1427</v>
      </c>
      <c r="C919" s="241">
        <v>111.561091</v>
      </c>
      <c r="D919" s="242">
        <v>131</v>
      </c>
      <c r="E919" s="190">
        <v>121</v>
      </c>
      <c r="F919" s="245">
        <f t="shared" ref="F919:F922" si="74">E919/D919</f>
        <v>0.923664122137405</v>
      </c>
      <c r="G919" s="244"/>
    </row>
    <row r="920" s="198" customFormat="true" spans="1:7">
      <c r="A920" s="223">
        <v>2130309</v>
      </c>
      <c r="B920" s="223" t="s">
        <v>1428</v>
      </c>
      <c r="C920" s="241">
        <v>178.31</v>
      </c>
      <c r="D920" s="242">
        <v>178</v>
      </c>
      <c r="E920" s="190">
        <v>175</v>
      </c>
      <c r="F920" s="245">
        <f t="shared" si="74"/>
        <v>0.98314606741573</v>
      </c>
      <c r="G920" s="244"/>
    </row>
    <row r="921" s="198" customFormat="true" spans="1:7">
      <c r="A921" s="223">
        <v>2130310</v>
      </c>
      <c r="B921" s="223" t="s">
        <v>1429</v>
      </c>
      <c r="C921" s="241">
        <v>179.9948</v>
      </c>
      <c r="D921" s="242">
        <v>180</v>
      </c>
      <c r="E921" s="190">
        <v>180</v>
      </c>
      <c r="F921" s="245">
        <f t="shared" si="74"/>
        <v>1</v>
      </c>
      <c r="G921" s="244"/>
    </row>
    <row r="922" s="198" customFormat="true" spans="1:7">
      <c r="A922" s="223">
        <v>2130311</v>
      </c>
      <c r="B922" s="223" t="s">
        <v>1430</v>
      </c>
      <c r="C922" s="241">
        <v>780.166</v>
      </c>
      <c r="D922" s="242">
        <v>780</v>
      </c>
      <c r="E922" s="190">
        <v>777</v>
      </c>
      <c r="F922" s="245">
        <f t="shared" si="74"/>
        <v>0.996153846153846</v>
      </c>
      <c r="G922" s="244"/>
    </row>
    <row r="923" s="198" customFormat="true" spans="1:7">
      <c r="A923" s="223">
        <v>2130312</v>
      </c>
      <c r="B923" s="223" t="s">
        <v>1431</v>
      </c>
      <c r="C923" s="241">
        <v>0</v>
      </c>
      <c r="D923" s="242"/>
      <c r="E923" s="190">
        <v>0</v>
      </c>
      <c r="F923" s="245"/>
      <c r="G923" s="244"/>
    </row>
    <row r="924" s="198" customFormat="true" spans="1:7">
      <c r="A924" s="223">
        <v>2130313</v>
      </c>
      <c r="B924" s="223" t="s">
        <v>1432</v>
      </c>
      <c r="C924" s="241">
        <v>0</v>
      </c>
      <c r="D924" s="242"/>
      <c r="E924" s="190">
        <v>0</v>
      </c>
      <c r="F924" s="245"/>
      <c r="G924" s="244"/>
    </row>
    <row r="925" s="198" customFormat="true" spans="1:7">
      <c r="A925" s="223">
        <v>2130314</v>
      </c>
      <c r="B925" s="223" t="s">
        <v>1433</v>
      </c>
      <c r="C925" s="241">
        <v>21.33</v>
      </c>
      <c r="D925" s="242">
        <v>21</v>
      </c>
      <c r="E925" s="190">
        <v>21</v>
      </c>
      <c r="F925" s="245">
        <f>E925/D925</f>
        <v>1</v>
      </c>
      <c r="G925" s="244"/>
    </row>
    <row r="926" s="198" customFormat="true" spans="1:7">
      <c r="A926" s="223">
        <v>2130315</v>
      </c>
      <c r="B926" s="223" t="s">
        <v>1434</v>
      </c>
      <c r="C926" s="241">
        <v>0</v>
      </c>
      <c r="D926" s="242"/>
      <c r="E926" s="190">
        <v>0</v>
      </c>
      <c r="F926" s="245"/>
      <c r="G926" s="244"/>
    </row>
    <row r="927" s="198" customFormat="true" spans="1:7">
      <c r="A927" s="223">
        <v>2130316</v>
      </c>
      <c r="B927" s="223" t="s">
        <v>1435</v>
      </c>
      <c r="C927" s="241">
        <v>0</v>
      </c>
      <c r="D927" s="242"/>
      <c r="E927" s="190">
        <v>0</v>
      </c>
      <c r="F927" s="245"/>
      <c r="G927" s="244"/>
    </row>
    <row r="928" s="198" customFormat="true" spans="1:7">
      <c r="A928" s="223">
        <v>2130317</v>
      </c>
      <c r="B928" s="223" t="s">
        <v>1436</v>
      </c>
      <c r="C928" s="241">
        <v>0</v>
      </c>
      <c r="D928" s="242"/>
      <c r="E928" s="190">
        <v>0</v>
      </c>
      <c r="F928" s="245"/>
      <c r="G928" s="244"/>
    </row>
    <row r="929" s="198" customFormat="true" spans="1:7">
      <c r="A929" s="223">
        <v>2130318</v>
      </c>
      <c r="B929" s="223" t="s">
        <v>1437</v>
      </c>
      <c r="C929" s="241">
        <v>0</v>
      </c>
      <c r="D929" s="242"/>
      <c r="E929" s="190">
        <v>0</v>
      </c>
      <c r="F929" s="245"/>
      <c r="G929" s="244"/>
    </row>
    <row r="930" s="198" customFormat="true" spans="1:7">
      <c r="A930" s="223">
        <v>2130319</v>
      </c>
      <c r="B930" s="223" t="s">
        <v>1438</v>
      </c>
      <c r="C930" s="241">
        <v>0</v>
      </c>
      <c r="D930" s="242"/>
      <c r="E930" s="190">
        <v>0</v>
      </c>
      <c r="F930" s="245"/>
      <c r="G930" s="244"/>
    </row>
    <row r="931" s="198" customFormat="true" spans="1:7">
      <c r="A931" s="223">
        <v>2130321</v>
      </c>
      <c r="B931" s="223" t="s">
        <v>1439</v>
      </c>
      <c r="C931" s="241">
        <v>0</v>
      </c>
      <c r="D931" s="242"/>
      <c r="E931" s="190">
        <v>0</v>
      </c>
      <c r="F931" s="245"/>
      <c r="G931" s="244"/>
    </row>
    <row r="932" s="198" customFormat="true" spans="1:7">
      <c r="A932" s="223">
        <v>2130322</v>
      </c>
      <c r="B932" s="223" t="s">
        <v>1440</v>
      </c>
      <c r="C932" s="241">
        <v>0</v>
      </c>
      <c r="D932" s="242"/>
      <c r="E932" s="190">
        <v>0</v>
      </c>
      <c r="F932" s="245"/>
      <c r="G932" s="244"/>
    </row>
    <row r="933" s="198" customFormat="true" spans="1:7">
      <c r="A933" s="223">
        <v>2130333</v>
      </c>
      <c r="B933" s="223" t="s">
        <v>1414</v>
      </c>
      <c r="C933" s="241">
        <v>1000</v>
      </c>
      <c r="D933" s="242"/>
      <c r="E933" s="190">
        <v>0</v>
      </c>
      <c r="F933" s="245"/>
      <c r="G933" s="244"/>
    </row>
    <row r="934" s="198" customFormat="true" spans="1:7">
      <c r="A934" s="223">
        <v>2130334</v>
      </c>
      <c r="B934" s="223" t="s">
        <v>1441</v>
      </c>
      <c r="C934" s="241">
        <v>0</v>
      </c>
      <c r="D934" s="242"/>
      <c r="E934" s="190">
        <v>0</v>
      </c>
      <c r="F934" s="245"/>
      <c r="G934" s="244"/>
    </row>
    <row r="935" s="198" customFormat="true" spans="1:7">
      <c r="A935" s="223">
        <v>2130335</v>
      </c>
      <c r="B935" s="223" t="s">
        <v>1442</v>
      </c>
      <c r="C935" s="241">
        <v>0</v>
      </c>
      <c r="D935" s="242"/>
      <c r="E935" s="190">
        <v>0</v>
      </c>
      <c r="F935" s="245"/>
      <c r="G935" s="244"/>
    </row>
    <row r="936" s="198" customFormat="true" spans="1:7">
      <c r="A936" s="223">
        <v>2130336</v>
      </c>
      <c r="B936" s="223" t="s">
        <v>1443</v>
      </c>
      <c r="C936" s="241">
        <v>0</v>
      </c>
      <c r="D936" s="242"/>
      <c r="E936" s="190">
        <v>0</v>
      </c>
      <c r="F936" s="245"/>
      <c r="G936" s="244"/>
    </row>
    <row r="937" s="198" customFormat="true" spans="1:7">
      <c r="A937" s="223">
        <v>2130337</v>
      </c>
      <c r="B937" s="223" t="s">
        <v>1444</v>
      </c>
      <c r="C937" s="241">
        <v>0</v>
      </c>
      <c r="D937" s="242"/>
      <c r="E937" s="190">
        <v>0</v>
      </c>
      <c r="F937" s="245"/>
      <c r="G937" s="244"/>
    </row>
    <row r="938" s="198" customFormat="true" spans="1:7">
      <c r="A938" s="223">
        <v>2130399</v>
      </c>
      <c r="B938" s="223" t="s">
        <v>1445</v>
      </c>
      <c r="C938" s="241">
        <v>2756.155288</v>
      </c>
      <c r="D938" s="242">
        <v>2482</v>
      </c>
      <c r="E938" s="190">
        <v>2473</v>
      </c>
      <c r="F938" s="245">
        <f>E938/D938</f>
        <v>0.996373892022562</v>
      </c>
      <c r="G938" s="244"/>
    </row>
    <row r="939" s="198" customFormat="true" spans="1:7">
      <c r="A939" s="223">
        <v>21305</v>
      </c>
      <c r="B939" s="224" t="s">
        <v>1446</v>
      </c>
      <c r="C939" s="241">
        <v>1733.7</v>
      </c>
      <c r="D939" s="242">
        <f>SUM(D949)</f>
        <v>1976</v>
      </c>
      <c r="E939" s="190">
        <f>SUM(E940:E949)</f>
        <v>1914</v>
      </c>
      <c r="F939" s="245">
        <f>E939/D939</f>
        <v>0.968623481781376</v>
      </c>
      <c r="G939" s="244"/>
    </row>
    <row r="940" s="198" customFormat="true" spans="1:7">
      <c r="A940" s="223">
        <v>2130501</v>
      </c>
      <c r="B940" s="223" t="s">
        <v>736</v>
      </c>
      <c r="C940" s="241">
        <v>0</v>
      </c>
      <c r="D940" s="242"/>
      <c r="E940" s="190">
        <v>0</v>
      </c>
      <c r="F940" s="245"/>
      <c r="G940" s="244"/>
    </row>
    <row r="941" s="198" customFormat="true" spans="1:7">
      <c r="A941" s="223">
        <v>2130502</v>
      </c>
      <c r="B941" s="223" t="s">
        <v>737</v>
      </c>
      <c r="C941" s="241">
        <v>0</v>
      </c>
      <c r="D941" s="242"/>
      <c r="E941" s="190">
        <v>0</v>
      </c>
      <c r="F941" s="245"/>
      <c r="G941" s="244"/>
    </row>
    <row r="942" s="198" customFormat="true" spans="1:7">
      <c r="A942" s="223">
        <v>2130503</v>
      </c>
      <c r="B942" s="223" t="s">
        <v>738</v>
      </c>
      <c r="C942" s="241">
        <v>0</v>
      </c>
      <c r="D942" s="242"/>
      <c r="E942" s="190">
        <v>0</v>
      </c>
      <c r="F942" s="245"/>
      <c r="G942" s="244"/>
    </row>
    <row r="943" s="198" customFormat="true" spans="1:7">
      <c r="A943" s="223">
        <v>2130504</v>
      </c>
      <c r="B943" s="223" t="s">
        <v>1447</v>
      </c>
      <c r="C943" s="241">
        <v>0</v>
      </c>
      <c r="D943" s="242"/>
      <c r="E943" s="190">
        <v>0</v>
      </c>
      <c r="F943" s="245"/>
      <c r="G943" s="244"/>
    </row>
    <row r="944" s="198" customFormat="true" spans="1:7">
      <c r="A944" s="223">
        <v>2130505</v>
      </c>
      <c r="B944" s="223" t="s">
        <v>1448</v>
      </c>
      <c r="C944" s="241">
        <v>0</v>
      </c>
      <c r="D944" s="242"/>
      <c r="E944" s="190">
        <v>0</v>
      </c>
      <c r="F944" s="245"/>
      <c r="G944" s="244"/>
    </row>
    <row r="945" s="198" customFormat="true" spans="1:7">
      <c r="A945" s="223">
        <v>2130506</v>
      </c>
      <c r="B945" s="223" t="s">
        <v>1449</v>
      </c>
      <c r="C945" s="241">
        <v>0</v>
      </c>
      <c r="D945" s="242"/>
      <c r="E945" s="190">
        <v>0</v>
      </c>
      <c r="F945" s="245"/>
      <c r="G945" s="244"/>
    </row>
    <row r="946" s="198" customFormat="true" spans="1:7">
      <c r="A946" s="223">
        <v>2130507</v>
      </c>
      <c r="B946" s="223" t="s">
        <v>1450</v>
      </c>
      <c r="C946" s="241">
        <v>0</v>
      </c>
      <c r="D946" s="242"/>
      <c r="E946" s="190">
        <v>0</v>
      </c>
      <c r="F946" s="245"/>
      <c r="G946" s="244"/>
    </row>
    <row r="947" s="198" customFormat="true" spans="1:7">
      <c r="A947" s="223">
        <v>2130508</v>
      </c>
      <c r="B947" s="223" t="s">
        <v>1451</v>
      </c>
      <c r="C947" s="241">
        <v>0</v>
      </c>
      <c r="D947" s="242"/>
      <c r="E947" s="190">
        <v>0</v>
      </c>
      <c r="F947" s="245"/>
      <c r="G947" s="244"/>
    </row>
    <row r="948" s="198" customFormat="true" spans="1:7">
      <c r="A948" s="223">
        <v>2130550</v>
      </c>
      <c r="B948" s="223" t="s">
        <v>1452</v>
      </c>
      <c r="C948" s="241">
        <v>0</v>
      </c>
      <c r="D948" s="242"/>
      <c r="E948" s="190">
        <v>0</v>
      </c>
      <c r="F948" s="245"/>
      <c r="G948" s="244"/>
    </row>
    <row r="949" s="198" customFormat="true" spans="1:7">
      <c r="A949" s="223">
        <v>2130599</v>
      </c>
      <c r="B949" s="223" t="s">
        <v>1453</v>
      </c>
      <c r="C949" s="241">
        <v>1733.7</v>
      </c>
      <c r="D949" s="242">
        <v>1976</v>
      </c>
      <c r="E949" s="190">
        <v>1914</v>
      </c>
      <c r="F949" s="245">
        <f>E949/D949</f>
        <v>0.968623481781376</v>
      </c>
      <c r="G949" s="244"/>
    </row>
    <row r="950" s="198" customFormat="true" spans="1:7">
      <c r="A950" s="223">
        <v>21307</v>
      </c>
      <c r="B950" s="224" t="s">
        <v>1454</v>
      </c>
      <c r="C950" s="241">
        <v>0</v>
      </c>
      <c r="D950" s="242"/>
      <c r="E950" s="190">
        <f>SUM(E951:E956)</f>
        <v>0</v>
      </c>
      <c r="F950" s="245"/>
      <c r="G950" s="244"/>
    </row>
    <row r="951" s="198" customFormat="true" spans="1:7">
      <c r="A951" s="223">
        <v>2130701</v>
      </c>
      <c r="B951" s="223" t="s">
        <v>1455</v>
      </c>
      <c r="C951" s="241">
        <v>0</v>
      </c>
      <c r="D951" s="242"/>
      <c r="E951" s="190">
        <v>0</v>
      </c>
      <c r="F951" s="245"/>
      <c r="G951" s="244"/>
    </row>
    <row r="952" s="198" customFormat="true" spans="1:7">
      <c r="A952" s="223">
        <v>2130704</v>
      </c>
      <c r="B952" s="223" t="s">
        <v>1456</v>
      </c>
      <c r="C952" s="241">
        <v>0</v>
      </c>
      <c r="D952" s="242"/>
      <c r="E952" s="190">
        <v>0</v>
      </c>
      <c r="F952" s="245"/>
      <c r="G952" s="244"/>
    </row>
    <row r="953" s="198" customFormat="true" spans="1:7">
      <c r="A953" s="223">
        <v>2130705</v>
      </c>
      <c r="B953" s="223" t="s">
        <v>1457</v>
      </c>
      <c r="C953" s="241">
        <v>0</v>
      </c>
      <c r="D953" s="242"/>
      <c r="E953" s="190">
        <v>0</v>
      </c>
      <c r="F953" s="245"/>
      <c r="G953" s="244"/>
    </row>
    <row r="954" s="198" customFormat="true" spans="1:7">
      <c r="A954" s="223">
        <v>2130706</v>
      </c>
      <c r="B954" s="223" t="s">
        <v>1458</v>
      </c>
      <c r="C954" s="241">
        <v>0</v>
      </c>
      <c r="D954" s="242"/>
      <c r="E954" s="190">
        <v>0</v>
      </c>
      <c r="F954" s="245"/>
      <c r="G954" s="244"/>
    </row>
    <row r="955" s="198" customFormat="true" spans="1:7">
      <c r="A955" s="223">
        <v>2130707</v>
      </c>
      <c r="B955" s="223" t="s">
        <v>1459</v>
      </c>
      <c r="C955" s="241">
        <v>0</v>
      </c>
      <c r="D955" s="242"/>
      <c r="E955" s="190">
        <v>0</v>
      </c>
      <c r="F955" s="245"/>
      <c r="G955" s="244"/>
    </row>
    <row r="956" s="198" customFormat="true" spans="1:7">
      <c r="A956" s="223">
        <v>2130799</v>
      </c>
      <c r="B956" s="223" t="s">
        <v>1460</v>
      </c>
      <c r="C956" s="241">
        <v>0</v>
      </c>
      <c r="D956" s="242"/>
      <c r="E956" s="190">
        <v>0</v>
      </c>
      <c r="F956" s="245"/>
      <c r="G956" s="244"/>
    </row>
    <row r="957" s="198" customFormat="true" spans="1:7">
      <c r="A957" s="223">
        <v>21308</v>
      </c>
      <c r="B957" s="224" t="s">
        <v>1461</v>
      </c>
      <c r="C957" s="241">
        <v>0</v>
      </c>
      <c r="D957" s="242"/>
      <c r="E957" s="190">
        <f>SUM(E958:E963)</f>
        <v>0</v>
      </c>
      <c r="F957" s="245"/>
      <c r="G957" s="244"/>
    </row>
    <row r="958" s="198" customFormat="true" spans="1:7">
      <c r="A958" s="223">
        <v>2130801</v>
      </c>
      <c r="B958" s="223" t="s">
        <v>1462</v>
      </c>
      <c r="C958" s="241">
        <v>0</v>
      </c>
      <c r="D958" s="242"/>
      <c r="E958" s="190">
        <v>0</v>
      </c>
      <c r="F958" s="245"/>
      <c r="G958" s="244"/>
    </row>
    <row r="959" s="198" customFormat="true" spans="1:7">
      <c r="A959" s="223">
        <v>2130802</v>
      </c>
      <c r="B959" s="223" t="s">
        <v>1463</v>
      </c>
      <c r="C959" s="241">
        <v>0</v>
      </c>
      <c r="D959" s="242"/>
      <c r="E959" s="190">
        <v>0</v>
      </c>
      <c r="F959" s="245"/>
      <c r="G959" s="244"/>
    </row>
    <row r="960" s="198" customFormat="true" spans="1:7">
      <c r="A960" s="223">
        <v>2130803</v>
      </c>
      <c r="B960" s="223" t="s">
        <v>1464</v>
      </c>
      <c r="C960" s="241">
        <v>0</v>
      </c>
      <c r="D960" s="242"/>
      <c r="E960" s="190">
        <v>0</v>
      </c>
      <c r="F960" s="245"/>
      <c r="G960" s="244"/>
    </row>
    <row r="961" s="198" customFormat="true" spans="1:7">
      <c r="A961" s="223">
        <v>2130804</v>
      </c>
      <c r="B961" s="223" t="s">
        <v>1465</v>
      </c>
      <c r="C961" s="241">
        <v>0</v>
      </c>
      <c r="D961" s="242"/>
      <c r="E961" s="190">
        <v>0</v>
      </c>
      <c r="F961" s="245"/>
      <c r="G961" s="244"/>
    </row>
    <row r="962" s="198" customFormat="true" spans="1:7">
      <c r="A962" s="223">
        <v>2130805</v>
      </c>
      <c r="B962" s="223" t="s">
        <v>1466</v>
      </c>
      <c r="C962" s="241">
        <v>0</v>
      </c>
      <c r="D962" s="242"/>
      <c r="E962" s="190">
        <v>0</v>
      </c>
      <c r="F962" s="245"/>
      <c r="G962" s="244"/>
    </row>
    <row r="963" s="198" customFormat="true" spans="1:7">
      <c r="A963" s="223">
        <v>2130899</v>
      </c>
      <c r="B963" s="223" t="s">
        <v>1467</v>
      </c>
      <c r="C963" s="241">
        <v>0</v>
      </c>
      <c r="D963" s="242"/>
      <c r="E963" s="190">
        <v>0</v>
      </c>
      <c r="F963" s="245"/>
      <c r="G963" s="244"/>
    </row>
    <row r="964" s="198" customFormat="true" spans="1:7">
      <c r="A964" s="223">
        <v>21309</v>
      </c>
      <c r="B964" s="224" t="s">
        <v>1468</v>
      </c>
      <c r="C964" s="241">
        <v>0</v>
      </c>
      <c r="D964" s="242"/>
      <c r="E964" s="190">
        <f>SUM(E965:E966)</f>
        <v>0</v>
      </c>
      <c r="F964" s="245"/>
      <c r="G964" s="244"/>
    </row>
    <row r="965" s="198" customFormat="true" spans="1:7">
      <c r="A965" s="223">
        <v>2130901</v>
      </c>
      <c r="B965" s="223" t="s">
        <v>1469</v>
      </c>
      <c r="C965" s="241">
        <v>0</v>
      </c>
      <c r="D965" s="242"/>
      <c r="E965" s="190">
        <v>0</v>
      </c>
      <c r="F965" s="245"/>
      <c r="G965" s="244"/>
    </row>
    <row r="966" s="198" customFormat="true" spans="1:7">
      <c r="A966" s="223">
        <v>2130999</v>
      </c>
      <c r="B966" s="223" t="s">
        <v>1470</v>
      </c>
      <c r="C966" s="241">
        <v>0</v>
      </c>
      <c r="D966" s="242"/>
      <c r="E966" s="190">
        <v>0</v>
      </c>
      <c r="F966" s="245"/>
      <c r="G966" s="244"/>
    </row>
    <row r="967" s="198" customFormat="true" spans="1:7">
      <c r="A967" s="223">
        <v>21399</v>
      </c>
      <c r="B967" s="224" t="s">
        <v>1471</v>
      </c>
      <c r="C967" s="241">
        <v>0</v>
      </c>
      <c r="D967" s="242"/>
      <c r="E967" s="190">
        <f>E968+E969</f>
        <v>0</v>
      </c>
      <c r="F967" s="245"/>
      <c r="G967" s="244"/>
    </row>
    <row r="968" s="198" customFormat="true" spans="1:7">
      <c r="A968" s="223">
        <v>2139901</v>
      </c>
      <c r="B968" s="223" t="s">
        <v>1472</v>
      </c>
      <c r="C968" s="241">
        <v>0</v>
      </c>
      <c r="D968" s="242"/>
      <c r="E968" s="190">
        <v>0</v>
      </c>
      <c r="F968" s="245"/>
      <c r="G968" s="244"/>
    </row>
    <row r="969" s="198" customFormat="true" spans="1:7">
      <c r="A969" s="223">
        <v>2139999</v>
      </c>
      <c r="B969" s="223" t="s">
        <v>1473</v>
      </c>
      <c r="C969" s="241">
        <v>0</v>
      </c>
      <c r="D969" s="242"/>
      <c r="E969" s="190">
        <v>0</v>
      </c>
      <c r="F969" s="245"/>
      <c r="G969" s="244"/>
    </row>
    <row r="970" s="198" customFormat="true" ht="36" spans="1:7">
      <c r="A970" s="223">
        <v>214</v>
      </c>
      <c r="B970" s="224" t="s">
        <v>1474</v>
      </c>
      <c r="C970" s="241">
        <v>4194.14</v>
      </c>
      <c r="D970" s="242">
        <f>SUM(D971,D994,D1031)</f>
        <v>2450</v>
      </c>
      <c r="E970" s="190">
        <f>SUM(E971,E994,E1004,E1014,E1019,E1026,E1031)</f>
        <v>1342</v>
      </c>
      <c r="F970" s="245">
        <f>E970/D970</f>
        <v>0.547755102040816</v>
      </c>
      <c r="G970" s="248" t="s">
        <v>1475</v>
      </c>
    </row>
    <row r="971" s="198" customFormat="true" spans="1:7">
      <c r="A971" s="223">
        <v>21401</v>
      </c>
      <c r="B971" s="224" t="s">
        <v>1476</v>
      </c>
      <c r="C971" s="241">
        <v>200</v>
      </c>
      <c r="D971" s="242">
        <f>SUM(D972:D993)</f>
        <v>1273</v>
      </c>
      <c r="E971" s="190">
        <f>SUM(E972:E993)</f>
        <v>531</v>
      </c>
      <c r="F971" s="245">
        <f>E971/D971</f>
        <v>0.417124901806756</v>
      </c>
      <c r="G971" s="244"/>
    </row>
    <row r="972" s="198" customFormat="true" spans="1:7">
      <c r="A972" s="223">
        <v>2140101</v>
      </c>
      <c r="B972" s="223" t="s">
        <v>736</v>
      </c>
      <c r="C972" s="241">
        <v>0</v>
      </c>
      <c r="D972" s="242"/>
      <c r="E972" s="190">
        <v>0</v>
      </c>
      <c r="F972" s="245"/>
      <c r="G972" s="244"/>
    </row>
    <row r="973" s="198" customFormat="true" spans="1:7">
      <c r="A973" s="223">
        <v>2140102</v>
      </c>
      <c r="B973" s="223" t="s">
        <v>737</v>
      </c>
      <c r="C973" s="241">
        <v>0</v>
      </c>
      <c r="D973" s="242"/>
      <c r="E973" s="190">
        <v>0</v>
      </c>
      <c r="F973" s="245"/>
      <c r="G973" s="244"/>
    </row>
    <row r="974" s="198" customFormat="true" spans="1:7">
      <c r="A974" s="223">
        <v>2140103</v>
      </c>
      <c r="B974" s="223" t="s">
        <v>738</v>
      </c>
      <c r="C974" s="241">
        <v>0</v>
      </c>
      <c r="D974" s="242"/>
      <c r="E974" s="190">
        <v>0</v>
      </c>
      <c r="F974" s="245"/>
      <c r="G974" s="244"/>
    </row>
    <row r="975" s="198" customFormat="true" spans="1:7">
      <c r="A975" s="223">
        <v>2140104</v>
      </c>
      <c r="B975" s="223" t="s">
        <v>1477</v>
      </c>
      <c r="C975" s="241">
        <v>0</v>
      </c>
      <c r="D975" s="242"/>
      <c r="E975" s="190">
        <v>0</v>
      </c>
      <c r="F975" s="245"/>
      <c r="G975" s="244"/>
    </row>
    <row r="976" s="198" customFormat="true" spans="1:7">
      <c r="A976" s="223">
        <v>2140106</v>
      </c>
      <c r="B976" s="223" t="s">
        <v>1478</v>
      </c>
      <c r="C976" s="241">
        <v>0</v>
      </c>
      <c r="D976" s="242"/>
      <c r="E976" s="190">
        <v>0</v>
      </c>
      <c r="F976" s="245"/>
      <c r="G976" s="244"/>
    </row>
    <row r="977" s="198" customFormat="true" spans="1:7">
      <c r="A977" s="223">
        <v>2140109</v>
      </c>
      <c r="B977" s="223" t="s">
        <v>1479</v>
      </c>
      <c r="C977" s="241">
        <v>0</v>
      </c>
      <c r="D977" s="242"/>
      <c r="E977" s="190">
        <v>0</v>
      </c>
      <c r="F977" s="245"/>
      <c r="G977" s="244"/>
    </row>
    <row r="978" s="198" customFormat="true" spans="1:7">
      <c r="A978" s="223">
        <v>2140110</v>
      </c>
      <c r="B978" s="223" t="s">
        <v>1480</v>
      </c>
      <c r="C978" s="241">
        <v>0</v>
      </c>
      <c r="D978" s="242"/>
      <c r="E978" s="190">
        <v>0</v>
      </c>
      <c r="F978" s="245"/>
      <c r="G978" s="244"/>
    </row>
    <row r="979" s="198" customFormat="true" spans="1:7">
      <c r="A979" s="223">
        <v>2140111</v>
      </c>
      <c r="B979" s="223" t="s">
        <v>1481</v>
      </c>
      <c r="C979" s="241">
        <v>0</v>
      </c>
      <c r="D979" s="242"/>
      <c r="E979" s="190">
        <v>0</v>
      </c>
      <c r="F979" s="245"/>
      <c r="G979" s="244"/>
    </row>
    <row r="980" s="198" customFormat="true" spans="1:7">
      <c r="A980" s="223">
        <v>2140112</v>
      </c>
      <c r="B980" s="223" t="s">
        <v>1482</v>
      </c>
      <c r="C980" s="241">
        <v>0</v>
      </c>
      <c r="D980" s="242"/>
      <c r="E980" s="190">
        <v>0</v>
      </c>
      <c r="F980" s="245"/>
      <c r="G980" s="244"/>
    </row>
    <row r="981" s="198" customFormat="true" spans="1:7">
      <c r="A981" s="223">
        <v>2140114</v>
      </c>
      <c r="B981" s="223" t="s">
        <v>1483</v>
      </c>
      <c r="C981" s="241">
        <v>0</v>
      </c>
      <c r="D981" s="242"/>
      <c r="E981" s="190">
        <v>0</v>
      </c>
      <c r="F981" s="245"/>
      <c r="G981" s="244"/>
    </row>
    <row r="982" s="198" customFormat="true" spans="1:7">
      <c r="A982" s="223">
        <v>2140122</v>
      </c>
      <c r="B982" s="223" t="s">
        <v>1484</v>
      </c>
      <c r="C982" s="241">
        <v>0</v>
      </c>
      <c r="D982" s="242"/>
      <c r="E982" s="190">
        <v>0</v>
      </c>
      <c r="F982" s="245"/>
      <c r="G982" s="244"/>
    </row>
    <row r="983" s="198" customFormat="true" spans="1:7">
      <c r="A983" s="223">
        <v>2140123</v>
      </c>
      <c r="B983" s="223" t="s">
        <v>1485</v>
      </c>
      <c r="C983" s="241">
        <v>0</v>
      </c>
      <c r="D983" s="242"/>
      <c r="E983" s="190">
        <v>0</v>
      </c>
      <c r="F983" s="245"/>
      <c r="G983" s="244"/>
    </row>
    <row r="984" s="198" customFormat="true" spans="1:7">
      <c r="A984" s="223">
        <v>2140127</v>
      </c>
      <c r="B984" s="223" t="s">
        <v>1486</v>
      </c>
      <c r="C984" s="241">
        <v>0</v>
      </c>
      <c r="D984" s="242"/>
      <c r="E984" s="190">
        <v>0</v>
      </c>
      <c r="F984" s="245"/>
      <c r="G984" s="244"/>
    </row>
    <row r="985" s="198" customFormat="true" spans="1:7">
      <c r="A985" s="223">
        <v>2140128</v>
      </c>
      <c r="B985" s="223" t="s">
        <v>1487</v>
      </c>
      <c r="C985" s="241">
        <v>0</v>
      </c>
      <c r="D985" s="242"/>
      <c r="E985" s="190">
        <v>0</v>
      </c>
      <c r="F985" s="245"/>
      <c r="G985" s="244"/>
    </row>
    <row r="986" s="198" customFormat="true" spans="1:7">
      <c r="A986" s="223">
        <v>2140129</v>
      </c>
      <c r="B986" s="223" t="s">
        <v>1488</v>
      </c>
      <c r="C986" s="241">
        <v>0</v>
      </c>
      <c r="D986" s="242"/>
      <c r="E986" s="190">
        <v>0</v>
      </c>
      <c r="F986" s="245"/>
      <c r="G986" s="244"/>
    </row>
    <row r="987" s="198" customFormat="true" spans="1:7">
      <c r="A987" s="223">
        <v>2140130</v>
      </c>
      <c r="B987" s="223" t="s">
        <v>1489</v>
      </c>
      <c r="C987" s="241">
        <v>0</v>
      </c>
      <c r="D987" s="242"/>
      <c r="E987" s="190">
        <v>0</v>
      </c>
      <c r="F987" s="245"/>
      <c r="G987" s="244"/>
    </row>
    <row r="988" s="198" customFormat="true" spans="1:7">
      <c r="A988" s="223">
        <v>2140131</v>
      </c>
      <c r="B988" s="223" t="s">
        <v>1490</v>
      </c>
      <c r="C988" s="241">
        <v>200</v>
      </c>
      <c r="D988" s="242">
        <v>200</v>
      </c>
      <c r="E988" s="190">
        <v>200</v>
      </c>
      <c r="F988" s="245">
        <f>E988/D988</f>
        <v>1</v>
      </c>
      <c r="G988" s="244"/>
    </row>
    <row r="989" s="198" customFormat="true" spans="1:7">
      <c r="A989" s="223">
        <v>2140133</v>
      </c>
      <c r="B989" s="223" t="s">
        <v>1491</v>
      </c>
      <c r="C989" s="241">
        <v>0</v>
      </c>
      <c r="D989" s="242"/>
      <c r="E989" s="190">
        <v>0</v>
      </c>
      <c r="F989" s="245"/>
      <c r="G989" s="244"/>
    </row>
    <row r="990" s="198" customFormat="true" spans="1:7">
      <c r="A990" s="223">
        <v>2140136</v>
      </c>
      <c r="B990" s="223" t="s">
        <v>1492</v>
      </c>
      <c r="C990" s="241">
        <v>0</v>
      </c>
      <c r="D990" s="242"/>
      <c r="E990" s="190">
        <v>0</v>
      </c>
      <c r="F990" s="245"/>
      <c r="G990" s="244"/>
    </row>
    <row r="991" s="198" customFormat="true" spans="1:7">
      <c r="A991" s="223">
        <v>2140138</v>
      </c>
      <c r="B991" s="223" t="s">
        <v>1493</v>
      </c>
      <c r="C991" s="241">
        <v>0</v>
      </c>
      <c r="D991" s="242"/>
      <c r="E991" s="190">
        <v>0</v>
      </c>
      <c r="F991" s="245"/>
      <c r="G991" s="244"/>
    </row>
    <row r="992" s="198" customFormat="true" spans="1:7">
      <c r="A992" s="223">
        <v>2140139</v>
      </c>
      <c r="B992" s="223" t="s">
        <v>1494</v>
      </c>
      <c r="C992" s="241">
        <v>0</v>
      </c>
      <c r="D992" s="242"/>
      <c r="E992" s="190">
        <v>0</v>
      </c>
      <c r="F992" s="245"/>
      <c r="G992" s="244"/>
    </row>
    <row r="993" s="198" customFormat="true" spans="1:7">
      <c r="A993" s="223">
        <v>2140199</v>
      </c>
      <c r="B993" s="223" t="s">
        <v>1495</v>
      </c>
      <c r="C993" s="246"/>
      <c r="D993" s="242">
        <v>1073</v>
      </c>
      <c r="E993" s="190">
        <v>331</v>
      </c>
      <c r="F993" s="245">
        <f>E993/D993</f>
        <v>0.308480894687791</v>
      </c>
      <c r="G993" s="244"/>
    </row>
    <row r="994" s="198" customFormat="true" spans="1:7">
      <c r="A994" s="223">
        <v>21402</v>
      </c>
      <c r="B994" s="224" t="s">
        <v>1496</v>
      </c>
      <c r="C994" s="239"/>
      <c r="D994" s="242"/>
      <c r="E994" s="190">
        <f>SUM(E995:E1003)</f>
        <v>0</v>
      </c>
      <c r="F994" s="245"/>
      <c r="G994" s="244"/>
    </row>
    <row r="995" s="198" customFormat="true" spans="1:7">
      <c r="A995" s="223">
        <v>2140201</v>
      </c>
      <c r="B995" s="223" t="s">
        <v>736</v>
      </c>
      <c r="C995" s="246"/>
      <c r="D995" s="242"/>
      <c r="E995" s="190">
        <v>0</v>
      </c>
      <c r="F995" s="245"/>
      <c r="G995" s="244"/>
    </row>
    <row r="996" s="198" customFormat="true" spans="1:7">
      <c r="A996" s="223">
        <v>2140202</v>
      </c>
      <c r="B996" s="223" t="s">
        <v>737</v>
      </c>
      <c r="C996" s="246"/>
      <c r="D996" s="242"/>
      <c r="E996" s="190">
        <v>0</v>
      </c>
      <c r="F996" s="245"/>
      <c r="G996" s="244"/>
    </row>
    <row r="997" s="198" customFormat="true" spans="1:7">
      <c r="A997" s="223">
        <v>2140203</v>
      </c>
      <c r="B997" s="223" t="s">
        <v>738</v>
      </c>
      <c r="C997" s="246"/>
      <c r="D997" s="242"/>
      <c r="E997" s="190">
        <v>0</v>
      </c>
      <c r="F997" s="245"/>
      <c r="G997" s="244"/>
    </row>
    <row r="998" s="198" customFormat="true" spans="1:7">
      <c r="A998" s="223">
        <v>2140204</v>
      </c>
      <c r="B998" s="223" t="s">
        <v>1497</v>
      </c>
      <c r="C998" s="246"/>
      <c r="D998" s="242"/>
      <c r="E998" s="190">
        <v>0</v>
      </c>
      <c r="F998" s="245"/>
      <c r="G998" s="244"/>
    </row>
    <row r="999" s="198" customFormat="true" spans="1:7">
      <c r="A999" s="223">
        <v>2140205</v>
      </c>
      <c r="B999" s="223" t="s">
        <v>1498</v>
      </c>
      <c r="C999" s="246"/>
      <c r="D999" s="242"/>
      <c r="E999" s="190">
        <v>0</v>
      </c>
      <c r="F999" s="245"/>
      <c r="G999" s="244"/>
    </row>
    <row r="1000" s="198" customFormat="true" spans="1:7">
      <c r="A1000" s="223">
        <v>2140206</v>
      </c>
      <c r="B1000" s="223" t="s">
        <v>1499</v>
      </c>
      <c r="C1000" s="246"/>
      <c r="D1000" s="242"/>
      <c r="E1000" s="190">
        <v>0</v>
      </c>
      <c r="F1000" s="245"/>
      <c r="G1000" s="244"/>
    </row>
    <row r="1001" s="198" customFormat="true" spans="1:7">
      <c r="A1001" s="223">
        <v>2140207</v>
      </c>
      <c r="B1001" s="223" t="s">
        <v>1500</v>
      </c>
      <c r="C1001" s="246"/>
      <c r="D1001" s="242"/>
      <c r="E1001" s="190">
        <v>0</v>
      </c>
      <c r="F1001" s="245"/>
      <c r="G1001" s="244"/>
    </row>
    <row r="1002" s="198" customFormat="true" spans="1:7">
      <c r="A1002" s="223">
        <v>2140208</v>
      </c>
      <c r="B1002" s="223" t="s">
        <v>1501</v>
      </c>
      <c r="C1002" s="246"/>
      <c r="D1002" s="242"/>
      <c r="E1002" s="190">
        <v>0</v>
      </c>
      <c r="F1002" s="245"/>
      <c r="G1002" s="244"/>
    </row>
    <row r="1003" s="198" customFormat="true" spans="1:7">
      <c r="A1003" s="223">
        <v>2140299</v>
      </c>
      <c r="B1003" s="223" t="s">
        <v>1502</v>
      </c>
      <c r="C1003" s="246"/>
      <c r="D1003" s="242"/>
      <c r="E1003" s="190">
        <v>0</v>
      </c>
      <c r="F1003" s="245"/>
      <c r="G1003" s="244"/>
    </row>
    <row r="1004" s="198" customFormat="true" spans="1:7">
      <c r="A1004" s="223">
        <v>21403</v>
      </c>
      <c r="B1004" s="224" t="s">
        <v>1503</v>
      </c>
      <c r="C1004" s="239"/>
      <c r="D1004" s="242"/>
      <c r="E1004" s="190">
        <f>SUM(E1005:E1013)</f>
        <v>0</v>
      </c>
      <c r="F1004" s="245"/>
      <c r="G1004" s="244"/>
    </row>
    <row r="1005" s="198" customFormat="true" spans="1:7">
      <c r="A1005" s="223">
        <v>2140301</v>
      </c>
      <c r="B1005" s="223" t="s">
        <v>736</v>
      </c>
      <c r="C1005" s="246"/>
      <c r="D1005" s="242"/>
      <c r="E1005" s="190">
        <v>0</v>
      </c>
      <c r="F1005" s="245"/>
      <c r="G1005" s="244"/>
    </row>
    <row r="1006" s="198" customFormat="true" spans="1:7">
      <c r="A1006" s="223">
        <v>2140302</v>
      </c>
      <c r="B1006" s="223" t="s">
        <v>737</v>
      </c>
      <c r="C1006" s="246"/>
      <c r="D1006" s="242"/>
      <c r="E1006" s="190">
        <v>0</v>
      </c>
      <c r="F1006" s="245"/>
      <c r="G1006" s="244"/>
    </row>
    <row r="1007" s="198" customFormat="true" spans="1:7">
      <c r="A1007" s="223">
        <v>2140303</v>
      </c>
      <c r="B1007" s="223" t="s">
        <v>738</v>
      </c>
      <c r="C1007" s="246"/>
      <c r="D1007" s="242"/>
      <c r="E1007" s="190">
        <v>0</v>
      </c>
      <c r="F1007" s="245"/>
      <c r="G1007" s="244"/>
    </row>
    <row r="1008" s="198" customFormat="true" spans="1:7">
      <c r="A1008" s="223">
        <v>2140304</v>
      </c>
      <c r="B1008" s="223" t="s">
        <v>1504</v>
      </c>
      <c r="C1008" s="246"/>
      <c r="D1008" s="242"/>
      <c r="E1008" s="190">
        <v>0</v>
      </c>
      <c r="F1008" s="245"/>
      <c r="G1008" s="244"/>
    </row>
    <row r="1009" s="198" customFormat="true" spans="1:7">
      <c r="A1009" s="223">
        <v>2140305</v>
      </c>
      <c r="B1009" s="223" t="s">
        <v>1505</v>
      </c>
      <c r="C1009" s="246"/>
      <c r="D1009" s="242"/>
      <c r="E1009" s="190">
        <v>0</v>
      </c>
      <c r="F1009" s="245"/>
      <c r="G1009" s="244"/>
    </row>
    <row r="1010" s="198" customFormat="true" spans="1:7">
      <c r="A1010" s="223">
        <v>2140306</v>
      </c>
      <c r="B1010" s="223" t="s">
        <v>1506</v>
      </c>
      <c r="C1010" s="246"/>
      <c r="D1010" s="242"/>
      <c r="E1010" s="190">
        <v>0</v>
      </c>
      <c r="F1010" s="245"/>
      <c r="G1010" s="244"/>
    </row>
    <row r="1011" s="198" customFormat="true" spans="1:7">
      <c r="A1011" s="223">
        <v>2140307</v>
      </c>
      <c r="B1011" s="223" t="s">
        <v>1507</v>
      </c>
      <c r="C1011" s="246"/>
      <c r="D1011" s="242"/>
      <c r="E1011" s="190">
        <v>0</v>
      </c>
      <c r="F1011" s="245"/>
      <c r="G1011" s="244"/>
    </row>
    <row r="1012" s="198" customFormat="true" spans="1:7">
      <c r="A1012" s="223">
        <v>2140308</v>
      </c>
      <c r="B1012" s="223" t="s">
        <v>1508</v>
      </c>
      <c r="C1012" s="246"/>
      <c r="D1012" s="242"/>
      <c r="E1012" s="190">
        <v>0</v>
      </c>
      <c r="F1012" s="245"/>
      <c r="G1012" s="244"/>
    </row>
    <row r="1013" s="198" customFormat="true" spans="1:7">
      <c r="A1013" s="223">
        <v>2140399</v>
      </c>
      <c r="B1013" s="223" t="s">
        <v>1509</v>
      </c>
      <c r="C1013" s="246"/>
      <c r="D1013" s="242"/>
      <c r="E1013" s="190">
        <v>0</v>
      </c>
      <c r="F1013" s="245"/>
      <c r="G1013" s="244"/>
    </row>
    <row r="1014" s="198" customFormat="true" spans="1:7">
      <c r="A1014" s="223">
        <v>21404</v>
      </c>
      <c r="B1014" s="224" t="s">
        <v>1510</v>
      </c>
      <c r="C1014" s="239"/>
      <c r="D1014" s="242"/>
      <c r="E1014" s="190">
        <f>SUM(E1015:E1018)</f>
        <v>0</v>
      </c>
      <c r="F1014" s="245"/>
      <c r="G1014" s="244"/>
    </row>
    <row r="1015" s="198" customFormat="true" spans="1:7">
      <c r="A1015" s="223">
        <v>2140401</v>
      </c>
      <c r="B1015" s="223" t="s">
        <v>1511</v>
      </c>
      <c r="C1015" s="246"/>
      <c r="D1015" s="242"/>
      <c r="E1015" s="190">
        <v>0</v>
      </c>
      <c r="F1015" s="245"/>
      <c r="G1015" s="244"/>
    </row>
    <row r="1016" s="198" customFormat="true" spans="1:7">
      <c r="A1016" s="223">
        <v>2140402</v>
      </c>
      <c r="B1016" s="223" t="s">
        <v>1512</v>
      </c>
      <c r="C1016" s="246"/>
      <c r="D1016" s="242"/>
      <c r="E1016" s="190">
        <v>0</v>
      </c>
      <c r="F1016" s="245"/>
      <c r="G1016" s="244"/>
    </row>
    <row r="1017" s="198" customFormat="true" spans="1:7">
      <c r="A1017" s="223">
        <v>2140403</v>
      </c>
      <c r="B1017" s="223" t="s">
        <v>1513</v>
      </c>
      <c r="C1017" s="246"/>
      <c r="D1017" s="242"/>
      <c r="E1017" s="190">
        <v>0</v>
      </c>
      <c r="F1017" s="245"/>
      <c r="G1017" s="244"/>
    </row>
    <row r="1018" s="198" customFormat="true" spans="1:7">
      <c r="A1018" s="223">
        <v>2140499</v>
      </c>
      <c r="B1018" s="223" t="s">
        <v>1514</v>
      </c>
      <c r="C1018" s="246"/>
      <c r="D1018" s="242"/>
      <c r="E1018" s="190">
        <v>0</v>
      </c>
      <c r="F1018" s="245"/>
      <c r="G1018" s="244"/>
    </row>
    <row r="1019" s="198" customFormat="true" spans="1:7">
      <c r="A1019" s="223">
        <v>21405</v>
      </c>
      <c r="B1019" s="224" t="s">
        <v>1515</v>
      </c>
      <c r="C1019" s="239"/>
      <c r="D1019" s="242"/>
      <c r="E1019" s="190">
        <f>SUM(E1020:E1025)</f>
        <v>0</v>
      </c>
      <c r="F1019" s="245"/>
      <c r="G1019" s="244"/>
    </row>
    <row r="1020" s="198" customFormat="true" spans="1:7">
      <c r="A1020" s="223">
        <v>2140501</v>
      </c>
      <c r="B1020" s="223" t="s">
        <v>736</v>
      </c>
      <c r="C1020" s="246"/>
      <c r="D1020" s="242"/>
      <c r="E1020" s="190">
        <v>0</v>
      </c>
      <c r="F1020" s="245"/>
      <c r="G1020" s="244"/>
    </row>
    <row r="1021" s="198" customFormat="true" spans="1:7">
      <c r="A1021" s="223">
        <v>2140502</v>
      </c>
      <c r="B1021" s="223" t="s">
        <v>737</v>
      </c>
      <c r="C1021" s="246"/>
      <c r="D1021" s="242"/>
      <c r="E1021" s="190">
        <v>0</v>
      </c>
      <c r="F1021" s="245"/>
      <c r="G1021" s="244"/>
    </row>
    <row r="1022" s="198" customFormat="true" spans="1:7">
      <c r="A1022" s="223">
        <v>2140503</v>
      </c>
      <c r="B1022" s="223" t="s">
        <v>738</v>
      </c>
      <c r="C1022" s="246"/>
      <c r="D1022" s="242"/>
      <c r="E1022" s="190">
        <v>0</v>
      </c>
      <c r="F1022" s="245"/>
      <c r="G1022" s="244"/>
    </row>
    <row r="1023" s="198" customFormat="true" spans="1:7">
      <c r="A1023" s="223">
        <v>2140504</v>
      </c>
      <c r="B1023" s="223" t="s">
        <v>1501</v>
      </c>
      <c r="C1023" s="246"/>
      <c r="D1023" s="242"/>
      <c r="E1023" s="190">
        <v>0</v>
      </c>
      <c r="F1023" s="245"/>
      <c r="G1023" s="244"/>
    </row>
    <row r="1024" s="198" customFormat="true" spans="1:7">
      <c r="A1024" s="223">
        <v>2140505</v>
      </c>
      <c r="B1024" s="223" t="s">
        <v>1516</v>
      </c>
      <c r="C1024" s="246"/>
      <c r="D1024" s="242"/>
      <c r="E1024" s="190">
        <v>0</v>
      </c>
      <c r="F1024" s="245"/>
      <c r="G1024" s="244"/>
    </row>
    <row r="1025" s="198" customFormat="true" spans="1:7">
      <c r="A1025" s="223">
        <v>2140599</v>
      </c>
      <c r="B1025" s="223" t="s">
        <v>1517</v>
      </c>
      <c r="C1025" s="246"/>
      <c r="D1025" s="242"/>
      <c r="E1025" s="190">
        <v>0</v>
      </c>
      <c r="F1025" s="245"/>
      <c r="G1025" s="244"/>
    </row>
    <row r="1026" s="198" customFormat="true" spans="1:7">
      <c r="A1026" s="223">
        <v>21406</v>
      </c>
      <c r="B1026" s="224" t="s">
        <v>1518</v>
      </c>
      <c r="C1026" s="239"/>
      <c r="D1026" s="242"/>
      <c r="E1026" s="190">
        <f>SUM(E1027:E1030)</f>
        <v>0</v>
      </c>
      <c r="F1026" s="245"/>
      <c r="G1026" s="244"/>
    </row>
    <row r="1027" s="198" customFormat="true" spans="1:7">
      <c r="A1027" s="223">
        <v>2140601</v>
      </c>
      <c r="B1027" s="223" t="s">
        <v>1519</v>
      </c>
      <c r="C1027" s="246"/>
      <c r="D1027" s="242"/>
      <c r="E1027" s="190">
        <v>0</v>
      </c>
      <c r="F1027" s="245"/>
      <c r="G1027" s="244"/>
    </row>
    <row r="1028" s="198" customFormat="true" spans="1:7">
      <c r="A1028" s="223">
        <v>2140602</v>
      </c>
      <c r="B1028" s="223" t="s">
        <v>1520</v>
      </c>
      <c r="C1028" s="246"/>
      <c r="D1028" s="242"/>
      <c r="E1028" s="190">
        <v>0</v>
      </c>
      <c r="F1028" s="245"/>
      <c r="G1028" s="244"/>
    </row>
    <row r="1029" s="198" customFormat="true" spans="1:7">
      <c r="A1029" s="223">
        <v>2140603</v>
      </c>
      <c r="B1029" s="223" t="s">
        <v>1521</v>
      </c>
      <c r="C1029" s="246"/>
      <c r="D1029" s="242"/>
      <c r="E1029" s="190">
        <v>0</v>
      </c>
      <c r="F1029" s="245"/>
      <c r="G1029" s="244"/>
    </row>
    <row r="1030" s="198" customFormat="true" spans="1:7">
      <c r="A1030" s="223">
        <v>2140699</v>
      </c>
      <c r="B1030" s="223" t="s">
        <v>1522</v>
      </c>
      <c r="C1030" s="246"/>
      <c r="D1030" s="242"/>
      <c r="E1030" s="190">
        <v>0</v>
      </c>
      <c r="F1030" s="245"/>
      <c r="G1030" s="244"/>
    </row>
    <row r="1031" s="198" customFormat="true" spans="1:7">
      <c r="A1031" s="223">
        <v>21499</v>
      </c>
      <c r="B1031" s="224" t="s">
        <v>1523</v>
      </c>
      <c r="C1031" s="241">
        <v>3994.14</v>
      </c>
      <c r="D1031" s="242">
        <f>SUM(D1033)</f>
        <v>1177</v>
      </c>
      <c r="E1031" s="190">
        <f>SUM(E1032:E1033)</f>
        <v>811</v>
      </c>
      <c r="F1031" s="245">
        <f t="shared" ref="F1031:F1034" si="75">E1031/D1031</f>
        <v>0.689039932030586</v>
      </c>
      <c r="G1031" s="244"/>
    </row>
    <row r="1032" s="198" customFormat="true" spans="1:7">
      <c r="A1032" s="223">
        <v>2149901</v>
      </c>
      <c r="B1032" s="223" t="s">
        <v>1524</v>
      </c>
      <c r="C1032" s="241">
        <v>0</v>
      </c>
      <c r="D1032" s="242"/>
      <c r="E1032" s="190">
        <v>0</v>
      </c>
      <c r="F1032" s="245"/>
      <c r="G1032" s="244"/>
    </row>
    <row r="1033" s="198" customFormat="true" spans="1:7">
      <c r="A1033" s="223">
        <v>2149999</v>
      </c>
      <c r="B1033" s="223" t="s">
        <v>1525</v>
      </c>
      <c r="C1033" s="241">
        <v>3994.14</v>
      </c>
      <c r="D1033" s="242">
        <v>1177</v>
      </c>
      <c r="E1033" s="190">
        <v>811</v>
      </c>
      <c r="F1033" s="245">
        <f t="shared" si="75"/>
        <v>0.689039932030586</v>
      </c>
      <c r="G1033" s="244"/>
    </row>
    <row r="1034" s="198" customFormat="true" spans="1:7">
      <c r="A1034" s="223">
        <v>215</v>
      </c>
      <c r="B1034" s="224" t="s">
        <v>1526</v>
      </c>
      <c r="C1034" s="241">
        <v>728.245268</v>
      </c>
      <c r="D1034" s="242">
        <f>D1080</f>
        <v>714</v>
      </c>
      <c r="E1034" s="190">
        <f>SUM(E1035,E1045,E1061,E1066,E1080,E1087,E1095)</f>
        <v>3237</v>
      </c>
      <c r="F1034" s="245">
        <f t="shared" si="75"/>
        <v>4.53361344537815</v>
      </c>
      <c r="G1034" s="244"/>
    </row>
    <row r="1035" s="198" customFormat="true" spans="1:7">
      <c r="A1035" s="223">
        <v>21501</v>
      </c>
      <c r="B1035" s="224" t="s">
        <v>1527</v>
      </c>
      <c r="C1035" s="239"/>
      <c r="D1035" s="242"/>
      <c r="E1035" s="190">
        <f>SUM(E1036:E1044)</f>
        <v>0</v>
      </c>
      <c r="F1035" s="245"/>
      <c r="G1035" s="244"/>
    </row>
    <row r="1036" s="198" customFormat="true" spans="1:7">
      <c r="A1036" s="223">
        <v>2150101</v>
      </c>
      <c r="B1036" s="223" t="s">
        <v>736</v>
      </c>
      <c r="C1036" s="246"/>
      <c r="D1036" s="242"/>
      <c r="E1036" s="190">
        <v>0</v>
      </c>
      <c r="F1036" s="245"/>
      <c r="G1036" s="244"/>
    </row>
    <row r="1037" s="198" customFormat="true" spans="1:7">
      <c r="A1037" s="223">
        <v>2150102</v>
      </c>
      <c r="B1037" s="223" t="s">
        <v>737</v>
      </c>
      <c r="C1037" s="246"/>
      <c r="D1037" s="242"/>
      <c r="E1037" s="190">
        <v>0</v>
      </c>
      <c r="F1037" s="245"/>
      <c r="G1037" s="244"/>
    </row>
    <row r="1038" s="198" customFormat="true" spans="1:7">
      <c r="A1038" s="223">
        <v>2150103</v>
      </c>
      <c r="B1038" s="223" t="s">
        <v>738</v>
      </c>
      <c r="C1038" s="246"/>
      <c r="D1038" s="242"/>
      <c r="E1038" s="190">
        <v>0</v>
      </c>
      <c r="F1038" s="245"/>
      <c r="G1038" s="244"/>
    </row>
    <row r="1039" s="198" customFormat="true" spans="1:7">
      <c r="A1039" s="223">
        <v>2150104</v>
      </c>
      <c r="B1039" s="223" t="s">
        <v>1528</v>
      </c>
      <c r="C1039" s="246"/>
      <c r="D1039" s="242"/>
      <c r="E1039" s="190">
        <v>0</v>
      </c>
      <c r="F1039" s="245"/>
      <c r="G1039" s="244"/>
    </row>
    <row r="1040" s="198" customFormat="true" spans="1:7">
      <c r="A1040" s="223">
        <v>2150105</v>
      </c>
      <c r="B1040" s="223" t="s">
        <v>1529</v>
      </c>
      <c r="C1040" s="246"/>
      <c r="D1040" s="242"/>
      <c r="E1040" s="190">
        <v>0</v>
      </c>
      <c r="F1040" s="245"/>
      <c r="G1040" s="244"/>
    </row>
    <row r="1041" s="198" customFormat="true" spans="1:7">
      <c r="A1041" s="223">
        <v>2150106</v>
      </c>
      <c r="B1041" s="223" t="s">
        <v>1530</v>
      </c>
      <c r="C1041" s="246"/>
      <c r="D1041" s="242"/>
      <c r="E1041" s="190">
        <v>0</v>
      </c>
      <c r="F1041" s="245"/>
      <c r="G1041" s="244"/>
    </row>
    <row r="1042" s="198" customFormat="true" spans="1:7">
      <c r="A1042" s="223">
        <v>2150107</v>
      </c>
      <c r="B1042" s="223" t="s">
        <v>1531</v>
      </c>
      <c r="C1042" s="246"/>
      <c r="D1042" s="242"/>
      <c r="E1042" s="190">
        <v>0</v>
      </c>
      <c r="F1042" s="245"/>
      <c r="G1042" s="244"/>
    </row>
    <row r="1043" s="198" customFormat="true" spans="1:7">
      <c r="A1043" s="223">
        <v>2150108</v>
      </c>
      <c r="B1043" s="223" t="s">
        <v>1532</v>
      </c>
      <c r="C1043" s="246"/>
      <c r="D1043" s="242"/>
      <c r="E1043" s="190">
        <v>0</v>
      </c>
      <c r="F1043" s="245"/>
      <c r="G1043" s="244"/>
    </row>
    <row r="1044" s="198" customFormat="true" spans="1:7">
      <c r="A1044" s="223">
        <v>2150199</v>
      </c>
      <c r="B1044" s="223" t="s">
        <v>1533</v>
      </c>
      <c r="C1044" s="246"/>
      <c r="D1044" s="242"/>
      <c r="E1044" s="190">
        <v>0</v>
      </c>
      <c r="F1044" s="245"/>
      <c r="G1044" s="244"/>
    </row>
    <row r="1045" s="198" customFormat="true" spans="1:7">
      <c r="A1045" s="223">
        <v>21502</v>
      </c>
      <c r="B1045" s="224" t="s">
        <v>1534</v>
      </c>
      <c r="C1045" s="239"/>
      <c r="D1045" s="242"/>
      <c r="E1045" s="190">
        <f>SUM(E1046:E1060)</f>
        <v>0</v>
      </c>
      <c r="F1045" s="245"/>
      <c r="G1045" s="244"/>
    </row>
    <row r="1046" s="198" customFormat="true" spans="1:7">
      <c r="A1046" s="223">
        <v>2150201</v>
      </c>
      <c r="B1046" s="223" t="s">
        <v>736</v>
      </c>
      <c r="C1046" s="246"/>
      <c r="D1046" s="242"/>
      <c r="E1046" s="190">
        <v>0</v>
      </c>
      <c r="F1046" s="245"/>
      <c r="G1046" s="244"/>
    </row>
    <row r="1047" s="198" customFormat="true" spans="1:7">
      <c r="A1047" s="223">
        <v>2150202</v>
      </c>
      <c r="B1047" s="223" t="s">
        <v>737</v>
      </c>
      <c r="C1047" s="246"/>
      <c r="D1047" s="242"/>
      <c r="E1047" s="190">
        <v>0</v>
      </c>
      <c r="F1047" s="245"/>
      <c r="G1047" s="244"/>
    </row>
    <row r="1048" s="198" customFormat="true" spans="1:7">
      <c r="A1048" s="223">
        <v>2150203</v>
      </c>
      <c r="B1048" s="223" t="s">
        <v>738</v>
      </c>
      <c r="C1048" s="246"/>
      <c r="D1048" s="242"/>
      <c r="E1048" s="190">
        <v>0</v>
      </c>
      <c r="F1048" s="245"/>
      <c r="G1048" s="244"/>
    </row>
    <row r="1049" s="198" customFormat="true" spans="1:7">
      <c r="A1049" s="223">
        <v>2150204</v>
      </c>
      <c r="B1049" s="223" t="s">
        <v>1535</v>
      </c>
      <c r="C1049" s="246"/>
      <c r="D1049" s="242"/>
      <c r="E1049" s="190">
        <v>0</v>
      </c>
      <c r="F1049" s="245"/>
      <c r="G1049" s="244"/>
    </row>
    <row r="1050" s="198" customFormat="true" spans="1:7">
      <c r="A1050" s="223">
        <v>2150205</v>
      </c>
      <c r="B1050" s="223" t="s">
        <v>1536</v>
      </c>
      <c r="C1050" s="246"/>
      <c r="D1050" s="242"/>
      <c r="E1050" s="190">
        <v>0</v>
      </c>
      <c r="F1050" s="245"/>
      <c r="G1050" s="244"/>
    </row>
    <row r="1051" s="198" customFormat="true" spans="1:7">
      <c r="A1051" s="223">
        <v>2150206</v>
      </c>
      <c r="B1051" s="223" t="s">
        <v>1537</v>
      </c>
      <c r="C1051" s="246"/>
      <c r="D1051" s="242"/>
      <c r="E1051" s="190">
        <v>0</v>
      </c>
      <c r="F1051" s="245"/>
      <c r="G1051" s="244"/>
    </row>
    <row r="1052" s="198" customFormat="true" spans="1:7">
      <c r="A1052" s="223">
        <v>2150207</v>
      </c>
      <c r="B1052" s="223" t="s">
        <v>1538</v>
      </c>
      <c r="C1052" s="246"/>
      <c r="D1052" s="242"/>
      <c r="E1052" s="190">
        <v>0</v>
      </c>
      <c r="F1052" s="245"/>
      <c r="G1052" s="244"/>
    </row>
    <row r="1053" s="198" customFormat="true" spans="1:7">
      <c r="A1053" s="223">
        <v>2150208</v>
      </c>
      <c r="B1053" s="223" t="s">
        <v>1539</v>
      </c>
      <c r="C1053" s="246"/>
      <c r="D1053" s="242"/>
      <c r="E1053" s="190">
        <v>0</v>
      </c>
      <c r="F1053" s="245"/>
      <c r="G1053" s="244"/>
    </row>
    <row r="1054" s="198" customFormat="true" spans="1:7">
      <c r="A1054" s="223">
        <v>2150209</v>
      </c>
      <c r="B1054" s="223" t="s">
        <v>1540</v>
      </c>
      <c r="C1054" s="246"/>
      <c r="D1054" s="242"/>
      <c r="E1054" s="190">
        <v>0</v>
      </c>
      <c r="F1054" s="245"/>
      <c r="G1054" s="244"/>
    </row>
    <row r="1055" s="198" customFormat="true" spans="1:7">
      <c r="A1055" s="223">
        <v>2150210</v>
      </c>
      <c r="B1055" s="223" t="s">
        <v>1541</v>
      </c>
      <c r="C1055" s="246"/>
      <c r="D1055" s="242"/>
      <c r="E1055" s="190">
        <v>0</v>
      </c>
      <c r="F1055" s="245"/>
      <c r="G1055" s="244"/>
    </row>
    <row r="1056" s="198" customFormat="true" spans="1:7">
      <c r="A1056" s="223">
        <v>2150212</v>
      </c>
      <c r="B1056" s="223" t="s">
        <v>1542</v>
      </c>
      <c r="C1056" s="246"/>
      <c r="D1056" s="242"/>
      <c r="E1056" s="190">
        <v>0</v>
      </c>
      <c r="F1056" s="245"/>
      <c r="G1056" s="244"/>
    </row>
    <row r="1057" s="198" customFormat="true" spans="1:7">
      <c r="A1057" s="223">
        <v>2150213</v>
      </c>
      <c r="B1057" s="223" t="s">
        <v>1543</v>
      </c>
      <c r="C1057" s="246"/>
      <c r="D1057" s="242"/>
      <c r="E1057" s="190">
        <v>0</v>
      </c>
      <c r="F1057" s="245"/>
      <c r="G1057" s="244"/>
    </row>
    <row r="1058" s="198" customFormat="true" spans="1:7">
      <c r="A1058" s="223">
        <v>2150214</v>
      </c>
      <c r="B1058" s="223" t="s">
        <v>1544</v>
      </c>
      <c r="C1058" s="246"/>
      <c r="D1058" s="242"/>
      <c r="E1058" s="190">
        <v>0</v>
      </c>
      <c r="F1058" s="245"/>
      <c r="G1058" s="244"/>
    </row>
    <row r="1059" s="198" customFormat="true" spans="1:7">
      <c r="A1059" s="223">
        <v>2150215</v>
      </c>
      <c r="B1059" s="223" t="s">
        <v>1545</v>
      </c>
      <c r="C1059" s="246"/>
      <c r="D1059" s="242"/>
      <c r="E1059" s="190">
        <v>0</v>
      </c>
      <c r="F1059" s="245"/>
      <c r="G1059" s="244"/>
    </row>
    <row r="1060" s="198" customFormat="true" spans="1:7">
      <c r="A1060" s="223">
        <v>2150299</v>
      </c>
      <c r="B1060" s="223" t="s">
        <v>1546</v>
      </c>
      <c r="C1060" s="246"/>
      <c r="D1060" s="242"/>
      <c r="E1060" s="190">
        <v>0</v>
      </c>
      <c r="F1060" s="245"/>
      <c r="G1060" s="244"/>
    </row>
    <row r="1061" s="198" customFormat="true" spans="1:7">
      <c r="A1061" s="223">
        <v>21503</v>
      </c>
      <c r="B1061" s="224" t="s">
        <v>1547</v>
      </c>
      <c r="C1061" s="239"/>
      <c r="D1061" s="242"/>
      <c r="E1061" s="190">
        <f>SUM(E1062:E1065)</f>
        <v>0</v>
      </c>
      <c r="F1061" s="245"/>
      <c r="G1061" s="244"/>
    </row>
    <row r="1062" s="198" customFormat="true" spans="1:7">
      <c r="A1062" s="223">
        <v>2150301</v>
      </c>
      <c r="B1062" s="223" t="s">
        <v>736</v>
      </c>
      <c r="C1062" s="246"/>
      <c r="D1062" s="242"/>
      <c r="E1062" s="190">
        <v>0</v>
      </c>
      <c r="F1062" s="245"/>
      <c r="G1062" s="244"/>
    </row>
    <row r="1063" s="198" customFormat="true" spans="1:7">
      <c r="A1063" s="223">
        <v>2150302</v>
      </c>
      <c r="B1063" s="223" t="s">
        <v>737</v>
      </c>
      <c r="C1063" s="246"/>
      <c r="D1063" s="242"/>
      <c r="E1063" s="190">
        <v>0</v>
      </c>
      <c r="F1063" s="245"/>
      <c r="G1063" s="244"/>
    </row>
    <row r="1064" s="198" customFormat="true" spans="1:7">
      <c r="A1064" s="223">
        <v>2150303</v>
      </c>
      <c r="B1064" s="223" t="s">
        <v>738</v>
      </c>
      <c r="C1064" s="246"/>
      <c r="D1064" s="242"/>
      <c r="E1064" s="190">
        <v>0</v>
      </c>
      <c r="F1064" s="245"/>
      <c r="G1064" s="244"/>
    </row>
    <row r="1065" s="198" customFormat="true" spans="1:7">
      <c r="A1065" s="223">
        <v>2150399</v>
      </c>
      <c r="B1065" s="223" t="s">
        <v>1548</v>
      </c>
      <c r="C1065" s="246"/>
      <c r="D1065" s="242"/>
      <c r="E1065" s="190">
        <v>0</v>
      </c>
      <c r="F1065" s="245"/>
      <c r="G1065" s="244"/>
    </row>
    <row r="1066" s="198" customFormat="true" spans="1:7">
      <c r="A1066" s="223">
        <v>21505</v>
      </c>
      <c r="B1066" s="224" t="s">
        <v>1549</v>
      </c>
      <c r="C1066" s="239"/>
      <c r="D1066" s="242"/>
      <c r="E1066" s="190">
        <f>SUM(E1067:E1079)</f>
        <v>2688</v>
      </c>
      <c r="F1066" s="245"/>
      <c r="G1066" s="244"/>
    </row>
    <row r="1067" s="198" customFormat="true" spans="1:7">
      <c r="A1067" s="223">
        <v>2150501</v>
      </c>
      <c r="B1067" s="223" t="s">
        <v>736</v>
      </c>
      <c r="C1067" s="246"/>
      <c r="D1067" s="242"/>
      <c r="E1067" s="190">
        <v>0</v>
      </c>
      <c r="F1067" s="245"/>
      <c r="G1067" s="244"/>
    </row>
    <row r="1068" s="198" customFormat="true" spans="1:7">
      <c r="A1068" s="223">
        <v>2150502</v>
      </c>
      <c r="B1068" s="223" t="s">
        <v>737</v>
      </c>
      <c r="C1068" s="246"/>
      <c r="D1068" s="242"/>
      <c r="E1068" s="190">
        <v>0</v>
      </c>
      <c r="F1068" s="245"/>
      <c r="G1068" s="244"/>
    </row>
    <row r="1069" s="198" customFormat="true" spans="1:7">
      <c r="A1069" s="223">
        <v>2150503</v>
      </c>
      <c r="B1069" s="223" t="s">
        <v>738</v>
      </c>
      <c r="C1069" s="246"/>
      <c r="D1069" s="242"/>
      <c r="E1069" s="190">
        <v>0</v>
      </c>
      <c r="F1069" s="245"/>
      <c r="G1069" s="244"/>
    </row>
    <row r="1070" s="198" customFormat="true" spans="1:7">
      <c r="A1070" s="223">
        <v>2150505</v>
      </c>
      <c r="B1070" s="223" t="s">
        <v>1550</v>
      </c>
      <c r="C1070" s="246"/>
      <c r="D1070" s="242"/>
      <c r="E1070" s="190">
        <v>0</v>
      </c>
      <c r="F1070" s="245"/>
      <c r="G1070" s="244"/>
    </row>
    <row r="1071" s="198" customFormat="true" spans="1:7">
      <c r="A1071" s="223">
        <v>2150506</v>
      </c>
      <c r="B1071" s="223" t="s">
        <v>1551</v>
      </c>
      <c r="C1071" s="246"/>
      <c r="D1071" s="242"/>
      <c r="E1071" s="190">
        <v>0</v>
      </c>
      <c r="F1071" s="245"/>
      <c r="G1071" s="244"/>
    </row>
    <row r="1072" s="198" customFormat="true" spans="1:7">
      <c r="A1072" s="223">
        <v>2150507</v>
      </c>
      <c r="B1072" s="223" t="s">
        <v>1552</v>
      </c>
      <c r="C1072" s="246"/>
      <c r="D1072" s="242"/>
      <c r="E1072" s="190">
        <v>0</v>
      </c>
      <c r="F1072" s="245"/>
      <c r="G1072" s="244"/>
    </row>
    <row r="1073" s="198" customFormat="true" spans="1:7">
      <c r="A1073" s="223">
        <v>2150508</v>
      </c>
      <c r="B1073" s="223" t="s">
        <v>1553</v>
      </c>
      <c r="C1073" s="246"/>
      <c r="D1073" s="242"/>
      <c r="E1073" s="190">
        <v>0</v>
      </c>
      <c r="F1073" s="245"/>
      <c r="G1073" s="244"/>
    </row>
    <row r="1074" s="198" customFormat="true" spans="1:7">
      <c r="A1074" s="223">
        <v>2150509</v>
      </c>
      <c r="B1074" s="223" t="s">
        <v>1554</v>
      </c>
      <c r="C1074" s="246"/>
      <c r="D1074" s="242"/>
      <c r="E1074" s="190">
        <v>0</v>
      </c>
      <c r="F1074" s="245"/>
      <c r="G1074" s="244"/>
    </row>
    <row r="1075" s="198" customFormat="true" spans="1:7">
      <c r="A1075" s="223">
        <v>2150510</v>
      </c>
      <c r="B1075" s="223" t="s">
        <v>1555</v>
      </c>
      <c r="C1075" s="246"/>
      <c r="D1075" s="242"/>
      <c r="E1075" s="190">
        <v>2688</v>
      </c>
      <c r="F1075" s="245"/>
      <c r="G1075" s="244"/>
    </row>
    <row r="1076" s="198" customFormat="true" spans="1:7">
      <c r="A1076" s="223">
        <v>2150511</v>
      </c>
      <c r="B1076" s="223" t="s">
        <v>1556</v>
      </c>
      <c r="C1076" s="246"/>
      <c r="D1076" s="242"/>
      <c r="E1076" s="190">
        <v>0</v>
      </c>
      <c r="F1076" s="245"/>
      <c r="G1076" s="244"/>
    </row>
    <row r="1077" s="198" customFormat="true" spans="1:7">
      <c r="A1077" s="223">
        <v>2150513</v>
      </c>
      <c r="B1077" s="223" t="s">
        <v>1501</v>
      </c>
      <c r="C1077" s="246"/>
      <c r="D1077" s="242"/>
      <c r="E1077" s="190">
        <v>0</v>
      </c>
      <c r="F1077" s="245"/>
      <c r="G1077" s="244"/>
    </row>
    <row r="1078" s="198" customFormat="true" spans="1:7">
      <c r="A1078" s="223">
        <v>2150515</v>
      </c>
      <c r="B1078" s="223" t="s">
        <v>1557</v>
      </c>
      <c r="C1078" s="246"/>
      <c r="D1078" s="242"/>
      <c r="E1078" s="190">
        <v>0</v>
      </c>
      <c r="F1078" s="245"/>
      <c r="G1078" s="244"/>
    </row>
    <row r="1079" s="198" customFormat="true" spans="1:7">
      <c r="A1079" s="223">
        <v>2150599</v>
      </c>
      <c r="B1079" s="223" t="s">
        <v>1558</v>
      </c>
      <c r="C1079" s="246"/>
      <c r="D1079" s="242"/>
      <c r="E1079" s="190">
        <v>0</v>
      </c>
      <c r="F1079" s="245"/>
      <c r="G1079" s="244"/>
    </row>
    <row r="1080" s="198" customFormat="true" spans="1:7">
      <c r="A1080" s="223">
        <v>21507</v>
      </c>
      <c r="B1080" s="224" t="s">
        <v>1559</v>
      </c>
      <c r="C1080" s="241">
        <v>728.245268</v>
      </c>
      <c r="D1080" s="242">
        <f>SUM(D1081:D1086)</f>
        <v>714</v>
      </c>
      <c r="E1080" s="190">
        <f>SUM(E1081:E1086)</f>
        <v>549</v>
      </c>
      <c r="F1080" s="245">
        <f t="shared" ref="F1080:F1082" si="76">E1080/D1080</f>
        <v>0.76890756302521</v>
      </c>
      <c r="G1080" s="244"/>
    </row>
    <row r="1081" s="198" customFormat="true" spans="1:7">
      <c r="A1081" s="223">
        <v>2150701</v>
      </c>
      <c r="B1081" s="223" t="s">
        <v>736</v>
      </c>
      <c r="C1081" s="241">
        <v>227.245268</v>
      </c>
      <c r="D1081" s="242">
        <v>233</v>
      </c>
      <c r="E1081" s="190">
        <v>225</v>
      </c>
      <c r="F1081" s="245">
        <f t="shared" si="76"/>
        <v>0.965665236051502</v>
      </c>
      <c r="G1081" s="244"/>
    </row>
    <row r="1082" s="198" customFormat="true" spans="1:7">
      <c r="A1082" s="223">
        <v>2150702</v>
      </c>
      <c r="B1082" s="223" t="s">
        <v>737</v>
      </c>
      <c r="C1082" s="241">
        <v>66</v>
      </c>
      <c r="D1082" s="242">
        <v>66</v>
      </c>
      <c r="E1082" s="190">
        <v>63</v>
      </c>
      <c r="F1082" s="245">
        <f t="shared" si="76"/>
        <v>0.954545454545455</v>
      </c>
      <c r="G1082" s="244"/>
    </row>
    <row r="1083" s="198" customFormat="true" spans="1:7">
      <c r="A1083" s="223">
        <v>2150703</v>
      </c>
      <c r="B1083" s="223" t="s">
        <v>738</v>
      </c>
      <c r="C1083" s="241">
        <v>0</v>
      </c>
      <c r="D1083" s="242"/>
      <c r="E1083" s="190">
        <v>0</v>
      </c>
      <c r="F1083" s="245"/>
      <c r="G1083" s="244"/>
    </row>
    <row r="1084" s="198" customFormat="true" spans="1:7">
      <c r="A1084" s="223">
        <v>2150704</v>
      </c>
      <c r="B1084" s="223" t="s">
        <v>1560</v>
      </c>
      <c r="C1084" s="241">
        <v>0</v>
      </c>
      <c r="D1084" s="242"/>
      <c r="E1084" s="190">
        <v>0</v>
      </c>
      <c r="F1084" s="245"/>
      <c r="G1084" s="244"/>
    </row>
    <row r="1085" s="198" customFormat="true" spans="1:7">
      <c r="A1085" s="223">
        <v>2150705</v>
      </c>
      <c r="B1085" s="223" t="s">
        <v>1561</v>
      </c>
      <c r="C1085" s="241">
        <v>0</v>
      </c>
      <c r="D1085" s="242"/>
      <c r="E1085" s="190">
        <v>0</v>
      </c>
      <c r="F1085" s="245"/>
      <c r="G1085" s="244"/>
    </row>
    <row r="1086" s="198" customFormat="true" spans="1:7">
      <c r="A1086" s="223">
        <v>2150799</v>
      </c>
      <c r="B1086" s="223" t="s">
        <v>1562</v>
      </c>
      <c r="C1086" s="241">
        <v>435</v>
      </c>
      <c r="D1086" s="242">
        <v>415</v>
      </c>
      <c r="E1086" s="190">
        <v>261</v>
      </c>
      <c r="F1086" s="245">
        <f>E1086/D1086</f>
        <v>0.628915662650602</v>
      </c>
      <c r="G1086" s="244"/>
    </row>
    <row r="1087" s="198" customFormat="true" spans="1:7">
      <c r="A1087" s="223">
        <v>21508</v>
      </c>
      <c r="B1087" s="224" t="s">
        <v>1563</v>
      </c>
      <c r="C1087" s="239"/>
      <c r="D1087" s="242"/>
      <c r="E1087" s="190">
        <f>SUM(E1088:E1094)</f>
        <v>0</v>
      </c>
      <c r="F1087" s="245"/>
      <c r="G1087" s="244"/>
    </row>
    <row r="1088" s="198" customFormat="true" spans="1:7">
      <c r="A1088" s="223">
        <v>2150801</v>
      </c>
      <c r="B1088" s="223" t="s">
        <v>736</v>
      </c>
      <c r="C1088" s="246"/>
      <c r="D1088" s="242"/>
      <c r="E1088" s="190">
        <v>0</v>
      </c>
      <c r="F1088" s="245"/>
      <c r="G1088" s="244"/>
    </row>
    <row r="1089" s="198" customFormat="true" spans="1:7">
      <c r="A1089" s="223">
        <v>2150802</v>
      </c>
      <c r="B1089" s="223" t="s">
        <v>737</v>
      </c>
      <c r="C1089" s="246"/>
      <c r="D1089" s="242"/>
      <c r="E1089" s="190">
        <v>0</v>
      </c>
      <c r="F1089" s="245"/>
      <c r="G1089" s="244"/>
    </row>
    <row r="1090" s="198" customFormat="true" spans="1:7">
      <c r="A1090" s="223">
        <v>2150803</v>
      </c>
      <c r="B1090" s="223" t="s">
        <v>738</v>
      </c>
      <c r="C1090" s="246"/>
      <c r="D1090" s="242"/>
      <c r="E1090" s="190">
        <v>0</v>
      </c>
      <c r="F1090" s="245"/>
      <c r="G1090" s="244"/>
    </row>
    <row r="1091" s="198" customFormat="true" spans="1:7">
      <c r="A1091" s="223">
        <v>2150804</v>
      </c>
      <c r="B1091" s="223" t="s">
        <v>1564</v>
      </c>
      <c r="C1091" s="246"/>
      <c r="D1091" s="242"/>
      <c r="E1091" s="190">
        <v>0</v>
      </c>
      <c r="F1091" s="245"/>
      <c r="G1091" s="244"/>
    </row>
    <row r="1092" s="198" customFormat="true" spans="1:7">
      <c r="A1092" s="223">
        <v>2150805</v>
      </c>
      <c r="B1092" s="223" t="s">
        <v>1565</v>
      </c>
      <c r="C1092" s="246"/>
      <c r="D1092" s="242"/>
      <c r="E1092" s="190">
        <v>0</v>
      </c>
      <c r="F1092" s="245"/>
      <c r="G1092" s="244"/>
    </row>
    <row r="1093" s="198" customFormat="true" spans="1:7">
      <c r="A1093" s="223">
        <v>2150806</v>
      </c>
      <c r="B1093" s="223" t="s">
        <v>1566</v>
      </c>
      <c r="C1093" s="246"/>
      <c r="D1093" s="242"/>
      <c r="E1093" s="190">
        <v>0</v>
      </c>
      <c r="F1093" s="245"/>
      <c r="G1093" s="244"/>
    </row>
    <row r="1094" s="198" customFormat="true" spans="1:7">
      <c r="A1094" s="223">
        <v>2150899</v>
      </c>
      <c r="B1094" s="223" t="s">
        <v>1567</v>
      </c>
      <c r="C1094" s="246"/>
      <c r="D1094" s="242"/>
      <c r="E1094" s="190">
        <v>0</v>
      </c>
      <c r="F1094" s="245"/>
      <c r="G1094" s="244"/>
    </row>
    <row r="1095" s="198" customFormat="true" spans="1:7">
      <c r="A1095" s="223">
        <v>21599</v>
      </c>
      <c r="B1095" s="224" t="s">
        <v>1568</v>
      </c>
      <c r="C1095" s="239"/>
      <c r="D1095" s="242"/>
      <c r="E1095" s="190">
        <f>SUM(E1096:E1100)</f>
        <v>0</v>
      </c>
      <c r="F1095" s="245"/>
      <c r="G1095" s="244"/>
    </row>
    <row r="1096" s="198" customFormat="true" spans="1:7">
      <c r="A1096" s="223">
        <v>2159901</v>
      </c>
      <c r="B1096" s="223" t="s">
        <v>1569</v>
      </c>
      <c r="C1096" s="246"/>
      <c r="D1096" s="242"/>
      <c r="E1096" s="190">
        <v>0</v>
      </c>
      <c r="F1096" s="245"/>
      <c r="G1096" s="244"/>
    </row>
    <row r="1097" s="198" customFormat="true" spans="1:7">
      <c r="A1097" s="223">
        <v>2159904</v>
      </c>
      <c r="B1097" s="223" t="s">
        <v>1570</v>
      </c>
      <c r="C1097" s="246"/>
      <c r="D1097" s="242"/>
      <c r="E1097" s="190">
        <v>0</v>
      </c>
      <c r="F1097" s="245"/>
      <c r="G1097" s="244"/>
    </row>
    <row r="1098" s="198" customFormat="true" spans="1:7">
      <c r="A1098" s="223">
        <v>2159905</v>
      </c>
      <c r="B1098" s="223" t="s">
        <v>1571</v>
      </c>
      <c r="C1098" s="246"/>
      <c r="D1098" s="242"/>
      <c r="E1098" s="190">
        <v>0</v>
      </c>
      <c r="F1098" s="245"/>
      <c r="G1098" s="244"/>
    </row>
    <row r="1099" s="198" customFormat="true" spans="1:7">
      <c r="A1099" s="223">
        <v>2159906</v>
      </c>
      <c r="B1099" s="223" t="s">
        <v>1572</v>
      </c>
      <c r="C1099" s="246"/>
      <c r="D1099" s="242"/>
      <c r="E1099" s="190">
        <v>0</v>
      </c>
      <c r="F1099" s="245"/>
      <c r="G1099" s="244"/>
    </row>
    <row r="1100" s="198" customFormat="true" spans="1:7">
      <c r="A1100" s="223">
        <v>2159999</v>
      </c>
      <c r="B1100" s="223" t="s">
        <v>1573</v>
      </c>
      <c r="C1100" s="246"/>
      <c r="D1100" s="242"/>
      <c r="E1100" s="190">
        <v>0</v>
      </c>
      <c r="F1100" s="245"/>
      <c r="G1100" s="244"/>
    </row>
    <row r="1101" s="198" customFormat="true" spans="1:7">
      <c r="A1101" s="223">
        <v>216</v>
      </c>
      <c r="B1101" s="224" t="s">
        <v>1574</v>
      </c>
      <c r="C1101" s="239"/>
      <c r="D1101" s="242"/>
      <c r="E1101" s="190">
        <f>SUM(E1102,E1112,E1118)</f>
        <v>0</v>
      </c>
      <c r="F1101" s="245"/>
      <c r="G1101" s="244"/>
    </row>
    <row r="1102" s="198" customFormat="true" spans="1:7">
      <c r="A1102" s="223">
        <v>21602</v>
      </c>
      <c r="B1102" s="224" t="s">
        <v>1575</v>
      </c>
      <c r="C1102" s="239"/>
      <c r="D1102" s="242"/>
      <c r="E1102" s="190">
        <f>SUM(E1103:E1111)</f>
        <v>0</v>
      </c>
      <c r="F1102" s="245"/>
      <c r="G1102" s="244"/>
    </row>
    <row r="1103" s="198" customFormat="true" spans="1:7">
      <c r="A1103" s="223">
        <v>2160201</v>
      </c>
      <c r="B1103" s="223" t="s">
        <v>736</v>
      </c>
      <c r="C1103" s="246"/>
      <c r="D1103" s="242"/>
      <c r="E1103" s="190">
        <v>0</v>
      </c>
      <c r="F1103" s="245"/>
      <c r="G1103" s="244"/>
    </row>
    <row r="1104" s="198" customFormat="true" spans="1:7">
      <c r="A1104" s="223">
        <v>2160202</v>
      </c>
      <c r="B1104" s="223" t="s">
        <v>737</v>
      </c>
      <c r="C1104" s="246"/>
      <c r="D1104" s="242"/>
      <c r="E1104" s="190">
        <v>0</v>
      </c>
      <c r="F1104" s="245"/>
      <c r="G1104" s="244"/>
    </row>
    <row r="1105" s="198" customFormat="true" spans="1:7">
      <c r="A1105" s="223">
        <v>2160203</v>
      </c>
      <c r="B1105" s="223" t="s">
        <v>738</v>
      </c>
      <c r="C1105" s="246"/>
      <c r="D1105" s="242"/>
      <c r="E1105" s="190">
        <v>0</v>
      </c>
      <c r="F1105" s="245"/>
      <c r="G1105" s="244"/>
    </row>
    <row r="1106" s="198" customFormat="true" spans="1:7">
      <c r="A1106" s="223">
        <v>2160216</v>
      </c>
      <c r="B1106" s="223" t="s">
        <v>1576</v>
      </c>
      <c r="C1106" s="246"/>
      <c r="D1106" s="242"/>
      <c r="E1106" s="190">
        <v>0</v>
      </c>
      <c r="F1106" s="245"/>
      <c r="G1106" s="244"/>
    </row>
    <row r="1107" s="198" customFormat="true" spans="1:7">
      <c r="A1107" s="223">
        <v>2160217</v>
      </c>
      <c r="B1107" s="223" t="s">
        <v>1577</v>
      </c>
      <c r="C1107" s="246"/>
      <c r="D1107" s="242"/>
      <c r="E1107" s="190">
        <v>0</v>
      </c>
      <c r="F1107" s="245"/>
      <c r="G1107" s="244"/>
    </row>
    <row r="1108" s="198" customFormat="true" spans="1:7">
      <c r="A1108" s="223">
        <v>2160218</v>
      </c>
      <c r="B1108" s="223" t="s">
        <v>1578</v>
      </c>
      <c r="C1108" s="246"/>
      <c r="D1108" s="242"/>
      <c r="E1108" s="190">
        <v>0</v>
      </c>
      <c r="F1108" s="245"/>
      <c r="G1108" s="244"/>
    </row>
    <row r="1109" s="198" customFormat="true" spans="1:7">
      <c r="A1109" s="223">
        <v>2160219</v>
      </c>
      <c r="B1109" s="223" t="s">
        <v>1579</v>
      </c>
      <c r="C1109" s="246"/>
      <c r="D1109" s="242"/>
      <c r="E1109" s="190">
        <v>0</v>
      </c>
      <c r="F1109" s="245"/>
      <c r="G1109" s="244"/>
    </row>
    <row r="1110" s="198" customFormat="true" spans="1:7">
      <c r="A1110" s="223">
        <v>2160250</v>
      </c>
      <c r="B1110" s="223" t="s">
        <v>745</v>
      </c>
      <c r="C1110" s="246"/>
      <c r="D1110" s="242"/>
      <c r="E1110" s="190">
        <v>0</v>
      </c>
      <c r="F1110" s="245"/>
      <c r="G1110" s="244"/>
    </row>
    <row r="1111" s="198" customFormat="true" spans="1:7">
      <c r="A1111" s="223">
        <v>2160299</v>
      </c>
      <c r="B1111" s="223" t="s">
        <v>1580</v>
      </c>
      <c r="C1111" s="246"/>
      <c r="D1111" s="242"/>
      <c r="E1111" s="190">
        <v>0</v>
      </c>
      <c r="F1111" s="245"/>
      <c r="G1111" s="244"/>
    </row>
    <row r="1112" s="198" customFormat="true" spans="1:7">
      <c r="A1112" s="223">
        <v>21606</v>
      </c>
      <c r="B1112" s="224" t="s">
        <v>1581</v>
      </c>
      <c r="C1112" s="239"/>
      <c r="D1112" s="242"/>
      <c r="E1112" s="190">
        <f>SUM(E1113:E1117)</f>
        <v>0</v>
      </c>
      <c r="F1112" s="245"/>
      <c r="G1112" s="244"/>
    </row>
    <row r="1113" s="198" customFormat="true" spans="1:7">
      <c r="A1113" s="223">
        <v>2160601</v>
      </c>
      <c r="B1113" s="223" t="s">
        <v>736</v>
      </c>
      <c r="C1113" s="246"/>
      <c r="D1113" s="242"/>
      <c r="E1113" s="190">
        <v>0</v>
      </c>
      <c r="F1113" s="245"/>
      <c r="G1113" s="244"/>
    </row>
    <row r="1114" s="198" customFormat="true" spans="1:7">
      <c r="A1114" s="223">
        <v>2160602</v>
      </c>
      <c r="B1114" s="223" t="s">
        <v>737</v>
      </c>
      <c r="C1114" s="246"/>
      <c r="D1114" s="242"/>
      <c r="E1114" s="190">
        <v>0</v>
      </c>
      <c r="F1114" s="245"/>
      <c r="G1114" s="244"/>
    </row>
    <row r="1115" s="198" customFormat="true" spans="1:7">
      <c r="A1115" s="223">
        <v>2160603</v>
      </c>
      <c r="B1115" s="223" t="s">
        <v>738</v>
      </c>
      <c r="C1115" s="246"/>
      <c r="D1115" s="242"/>
      <c r="E1115" s="190">
        <v>0</v>
      </c>
      <c r="F1115" s="245"/>
      <c r="G1115" s="244"/>
    </row>
    <row r="1116" s="198" customFormat="true" spans="1:7">
      <c r="A1116" s="223">
        <v>2160607</v>
      </c>
      <c r="B1116" s="223" t="s">
        <v>1582</v>
      </c>
      <c r="C1116" s="246"/>
      <c r="D1116" s="242"/>
      <c r="E1116" s="190">
        <v>0</v>
      </c>
      <c r="F1116" s="245"/>
      <c r="G1116" s="244"/>
    </row>
    <row r="1117" s="198" customFormat="true" spans="1:7">
      <c r="A1117" s="223">
        <v>2160699</v>
      </c>
      <c r="B1117" s="223" t="s">
        <v>1583</v>
      </c>
      <c r="C1117" s="246"/>
      <c r="D1117" s="242"/>
      <c r="E1117" s="190">
        <v>0</v>
      </c>
      <c r="F1117" s="245"/>
      <c r="G1117" s="244"/>
    </row>
    <row r="1118" s="198" customFormat="true" spans="1:7">
      <c r="A1118" s="223">
        <v>21699</v>
      </c>
      <c r="B1118" s="224" t="s">
        <v>1584</v>
      </c>
      <c r="C1118" s="239"/>
      <c r="D1118" s="242"/>
      <c r="E1118" s="190">
        <f>SUM(E1119:E1120)</f>
        <v>0</v>
      </c>
      <c r="F1118" s="245"/>
      <c r="G1118" s="244"/>
    </row>
    <row r="1119" s="198" customFormat="true" spans="1:7">
      <c r="A1119" s="223">
        <v>2169901</v>
      </c>
      <c r="B1119" s="223" t="s">
        <v>1585</v>
      </c>
      <c r="C1119" s="246"/>
      <c r="D1119" s="242"/>
      <c r="E1119" s="190">
        <v>0</v>
      </c>
      <c r="F1119" s="245"/>
      <c r="G1119" s="244"/>
    </row>
    <row r="1120" s="198" customFormat="true" spans="1:7">
      <c r="A1120" s="223">
        <v>2169999</v>
      </c>
      <c r="B1120" s="223" t="s">
        <v>1586</v>
      </c>
      <c r="C1120" s="246"/>
      <c r="D1120" s="242"/>
      <c r="E1120" s="190">
        <v>0</v>
      </c>
      <c r="F1120" s="245"/>
      <c r="G1120" s="244"/>
    </row>
    <row r="1121" s="198" customFormat="true" spans="1:7">
      <c r="A1121" s="223">
        <v>217</v>
      </c>
      <c r="B1121" s="224" t="s">
        <v>1587</v>
      </c>
      <c r="C1121" s="239"/>
      <c r="D1121" s="242"/>
      <c r="E1121" s="190">
        <f>SUM(E1122,E1129,E1139,E1145,E1148)</f>
        <v>0</v>
      </c>
      <c r="F1121" s="245"/>
      <c r="G1121" s="244"/>
    </row>
    <row r="1122" s="198" customFormat="true" spans="1:7">
      <c r="A1122" s="223">
        <v>21701</v>
      </c>
      <c r="B1122" s="224" t="s">
        <v>1588</v>
      </c>
      <c r="C1122" s="239"/>
      <c r="D1122" s="242"/>
      <c r="E1122" s="190">
        <f>SUM(E1123:E1128)</f>
        <v>0</v>
      </c>
      <c r="F1122" s="245"/>
      <c r="G1122" s="244"/>
    </row>
    <row r="1123" s="198" customFormat="true" spans="1:7">
      <c r="A1123" s="223">
        <v>2170101</v>
      </c>
      <c r="B1123" s="223" t="s">
        <v>736</v>
      </c>
      <c r="C1123" s="246"/>
      <c r="D1123" s="242"/>
      <c r="E1123" s="190">
        <v>0</v>
      </c>
      <c r="F1123" s="245"/>
      <c r="G1123" s="244"/>
    </row>
    <row r="1124" s="198" customFormat="true" spans="1:7">
      <c r="A1124" s="223">
        <v>2170102</v>
      </c>
      <c r="B1124" s="223" t="s">
        <v>737</v>
      </c>
      <c r="C1124" s="246"/>
      <c r="D1124" s="242"/>
      <c r="E1124" s="190">
        <v>0</v>
      </c>
      <c r="F1124" s="245"/>
      <c r="G1124" s="244"/>
    </row>
    <row r="1125" s="198" customFormat="true" spans="1:7">
      <c r="A1125" s="223">
        <v>2170103</v>
      </c>
      <c r="B1125" s="223" t="s">
        <v>738</v>
      </c>
      <c r="C1125" s="246"/>
      <c r="D1125" s="242"/>
      <c r="E1125" s="190">
        <v>0</v>
      </c>
      <c r="F1125" s="245"/>
      <c r="G1125" s="244"/>
    </row>
    <row r="1126" s="198" customFormat="true" spans="1:7">
      <c r="A1126" s="223">
        <v>2170104</v>
      </c>
      <c r="B1126" s="223" t="s">
        <v>1589</v>
      </c>
      <c r="C1126" s="246"/>
      <c r="D1126" s="242"/>
      <c r="E1126" s="190">
        <v>0</v>
      </c>
      <c r="F1126" s="245"/>
      <c r="G1126" s="244"/>
    </row>
    <row r="1127" s="198" customFormat="true" spans="1:7">
      <c r="A1127" s="223">
        <v>2170150</v>
      </c>
      <c r="B1127" s="223" t="s">
        <v>745</v>
      </c>
      <c r="C1127" s="246"/>
      <c r="D1127" s="242"/>
      <c r="E1127" s="190">
        <v>0</v>
      </c>
      <c r="F1127" s="245"/>
      <c r="G1127" s="244"/>
    </row>
    <row r="1128" s="198" customFormat="true" spans="1:7">
      <c r="A1128" s="223">
        <v>2170199</v>
      </c>
      <c r="B1128" s="223" t="s">
        <v>1590</v>
      </c>
      <c r="C1128" s="246"/>
      <c r="D1128" s="242"/>
      <c r="E1128" s="190">
        <v>0</v>
      </c>
      <c r="F1128" s="245"/>
      <c r="G1128" s="244"/>
    </row>
    <row r="1129" s="198" customFormat="true" spans="1:7">
      <c r="A1129" s="223">
        <v>21702</v>
      </c>
      <c r="B1129" s="224" t="s">
        <v>1591</v>
      </c>
      <c r="C1129" s="239"/>
      <c r="D1129" s="242"/>
      <c r="E1129" s="190">
        <f>SUM(E1130:E1138)</f>
        <v>0</v>
      </c>
      <c r="F1129" s="245"/>
      <c r="G1129" s="244"/>
    </row>
    <row r="1130" s="198" customFormat="true" spans="1:7">
      <c r="A1130" s="223">
        <v>2170201</v>
      </c>
      <c r="B1130" s="223" t="s">
        <v>1592</v>
      </c>
      <c r="C1130" s="246"/>
      <c r="D1130" s="242"/>
      <c r="E1130" s="190">
        <v>0</v>
      </c>
      <c r="F1130" s="245"/>
      <c r="G1130" s="244"/>
    </row>
    <row r="1131" s="198" customFormat="true" spans="1:7">
      <c r="A1131" s="223">
        <v>2170202</v>
      </c>
      <c r="B1131" s="223" t="s">
        <v>1593</v>
      </c>
      <c r="C1131" s="246"/>
      <c r="D1131" s="242"/>
      <c r="E1131" s="190">
        <v>0</v>
      </c>
      <c r="F1131" s="245"/>
      <c r="G1131" s="244"/>
    </row>
    <row r="1132" s="198" customFormat="true" spans="1:7">
      <c r="A1132" s="223">
        <v>2170203</v>
      </c>
      <c r="B1132" s="223" t="s">
        <v>1594</v>
      </c>
      <c r="C1132" s="246"/>
      <c r="D1132" s="242"/>
      <c r="E1132" s="190">
        <v>0</v>
      </c>
      <c r="F1132" s="245"/>
      <c r="G1132" s="244"/>
    </row>
    <row r="1133" s="198" customFormat="true" spans="1:7">
      <c r="A1133" s="223">
        <v>2170204</v>
      </c>
      <c r="B1133" s="223" t="s">
        <v>1595</v>
      </c>
      <c r="C1133" s="246"/>
      <c r="D1133" s="242"/>
      <c r="E1133" s="190">
        <v>0</v>
      </c>
      <c r="F1133" s="245"/>
      <c r="G1133" s="244"/>
    </row>
    <row r="1134" s="198" customFormat="true" spans="1:7">
      <c r="A1134" s="223">
        <v>2170205</v>
      </c>
      <c r="B1134" s="223" t="s">
        <v>1596</v>
      </c>
      <c r="C1134" s="246"/>
      <c r="D1134" s="242"/>
      <c r="E1134" s="190">
        <v>0</v>
      </c>
      <c r="F1134" s="245"/>
      <c r="G1134" s="244"/>
    </row>
    <row r="1135" s="198" customFormat="true" spans="1:7">
      <c r="A1135" s="223">
        <v>2170206</v>
      </c>
      <c r="B1135" s="223" t="s">
        <v>1597</v>
      </c>
      <c r="C1135" s="246"/>
      <c r="D1135" s="242"/>
      <c r="E1135" s="190">
        <v>0</v>
      </c>
      <c r="F1135" s="245"/>
      <c r="G1135" s="244"/>
    </row>
    <row r="1136" s="198" customFormat="true" spans="1:7">
      <c r="A1136" s="223">
        <v>2170207</v>
      </c>
      <c r="B1136" s="223" t="s">
        <v>1598</v>
      </c>
      <c r="C1136" s="246"/>
      <c r="D1136" s="242"/>
      <c r="E1136" s="190">
        <v>0</v>
      </c>
      <c r="F1136" s="245"/>
      <c r="G1136" s="244"/>
    </row>
    <row r="1137" s="198" customFormat="true" spans="1:7">
      <c r="A1137" s="223">
        <v>2170208</v>
      </c>
      <c r="B1137" s="223" t="s">
        <v>1599</v>
      </c>
      <c r="C1137" s="246"/>
      <c r="D1137" s="242"/>
      <c r="E1137" s="190">
        <v>0</v>
      </c>
      <c r="F1137" s="245"/>
      <c r="G1137" s="244"/>
    </row>
    <row r="1138" s="198" customFormat="true" spans="1:7">
      <c r="A1138" s="223">
        <v>2170299</v>
      </c>
      <c r="B1138" s="223" t="s">
        <v>1600</v>
      </c>
      <c r="C1138" s="246"/>
      <c r="D1138" s="242"/>
      <c r="E1138" s="190">
        <v>0</v>
      </c>
      <c r="F1138" s="245"/>
      <c r="G1138" s="244"/>
    </row>
    <row r="1139" s="198" customFormat="true" spans="1:7">
      <c r="A1139" s="223">
        <v>21703</v>
      </c>
      <c r="B1139" s="224" t="s">
        <v>1601</v>
      </c>
      <c r="C1139" s="239"/>
      <c r="D1139" s="242"/>
      <c r="E1139" s="190">
        <f>SUM(E1140:E1144)</f>
        <v>0</v>
      </c>
      <c r="F1139" s="245"/>
      <c r="G1139" s="244"/>
    </row>
    <row r="1140" s="198" customFormat="true" spans="1:7">
      <c r="A1140" s="223">
        <v>2170301</v>
      </c>
      <c r="B1140" s="223" t="s">
        <v>1602</v>
      </c>
      <c r="C1140" s="246"/>
      <c r="D1140" s="242"/>
      <c r="E1140" s="190">
        <v>0</v>
      </c>
      <c r="F1140" s="245"/>
      <c r="G1140" s="244"/>
    </row>
    <row r="1141" s="198" customFormat="true" spans="1:7">
      <c r="A1141" s="223">
        <v>2170302</v>
      </c>
      <c r="B1141" s="223" t="s">
        <v>1603</v>
      </c>
      <c r="C1141" s="246"/>
      <c r="D1141" s="242"/>
      <c r="E1141" s="190">
        <v>0</v>
      </c>
      <c r="F1141" s="245"/>
      <c r="G1141" s="244"/>
    </row>
    <row r="1142" s="198" customFormat="true" spans="1:7">
      <c r="A1142" s="223">
        <v>2170303</v>
      </c>
      <c r="B1142" s="223" t="s">
        <v>1604</v>
      </c>
      <c r="C1142" s="246"/>
      <c r="D1142" s="242"/>
      <c r="E1142" s="190">
        <v>0</v>
      </c>
      <c r="F1142" s="245"/>
      <c r="G1142" s="244"/>
    </row>
    <row r="1143" s="198" customFormat="true" spans="1:7">
      <c r="A1143" s="223">
        <v>2170304</v>
      </c>
      <c r="B1143" s="223" t="s">
        <v>1605</v>
      </c>
      <c r="C1143" s="246"/>
      <c r="D1143" s="242"/>
      <c r="E1143" s="190">
        <v>0</v>
      </c>
      <c r="F1143" s="245"/>
      <c r="G1143" s="244"/>
    </row>
    <row r="1144" s="198" customFormat="true" spans="1:7">
      <c r="A1144" s="223">
        <v>2170399</v>
      </c>
      <c r="B1144" s="223" t="s">
        <v>1606</v>
      </c>
      <c r="C1144" s="246"/>
      <c r="D1144" s="242"/>
      <c r="E1144" s="190">
        <v>0</v>
      </c>
      <c r="F1144" s="245"/>
      <c r="G1144" s="244"/>
    </row>
    <row r="1145" s="198" customFormat="true" spans="1:7">
      <c r="A1145" s="223">
        <v>21704</v>
      </c>
      <c r="B1145" s="224" t="s">
        <v>1607</v>
      </c>
      <c r="C1145" s="239"/>
      <c r="D1145" s="242"/>
      <c r="E1145" s="190">
        <f>SUM(E1146:E1147)</f>
        <v>0</v>
      </c>
      <c r="F1145" s="245"/>
      <c r="G1145" s="244"/>
    </row>
    <row r="1146" s="198" customFormat="true" spans="1:7">
      <c r="A1146" s="223">
        <v>2170401</v>
      </c>
      <c r="B1146" s="223" t="s">
        <v>1608</v>
      </c>
      <c r="C1146" s="246"/>
      <c r="D1146" s="242"/>
      <c r="E1146" s="190">
        <v>0</v>
      </c>
      <c r="F1146" s="245"/>
      <c r="G1146" s="244"/>
    </row>
    <row r="1147" s="198" customFormat="true" spans="1:7">
      <c r="A1147" s="223">
        <v>2170499</v>
      </c>
      <c r="B1147" s="223" t="s">
        <v>1609</v>
      </c>
      <c r="C1147" s="246"/>
      <c r="D1147" s="242"/>
      <c r="E1147" s="190">
        <v>0</v>
      </c>
      <c r="F1147" s="245"/>
      <c r="G1147" s="244"/>
    </row>
    <row r="1148" s="198" customFormat="true" spans="1:7">
      <c r="A1148" s="223">
        <v>21799</v>
      </c>
      <c r="B1148" s="224" t="s">
        <v>1610</v>
      </c>
      <c r="C1148" s="239"/>
      <c r="D1148" s="242"/>
      <c r="E1148" s="190">
        <f>SUM(E1149:E1150)</f>
        <v>0</v>
      </c>
      <c r="F1148" s="245"/>
      <c r="G1148" s="244"/>
    </row>
    <row r="1149" s="198" customFormat="true" spans="1:7">
      <c r="A1149" s="223">
        <v>2179901</v>
      </c>
      <c r="B1149" s="223" t="s">
        <v>1611</v>
      </c>
      <c r="C1149" s="246"/>
      <c r="D1149" s="242"/>
      <c r="E1149" s="190">
        <v>0</v>
      </c>
      <c r="F1149" s="245"/>
      <c r="G1149" s="244"/>
    </row>
    <row r="1150" s="198" customFormat="true" spans="1:7">
      <c r="A1150" s="223">
        <v>2179902</v>
      </c>
      <c r="B1150" s="223" t="s">
        <v>1612</v>
      </c>
      <c r="C1150" s="246"/>
      <c r="D1150" s="242"/>
      <c r="E1150" s="190">
        <v>0</v>
      </c>
      <c r="F1150" s="245"/>
      <c r="G1150" s="244"/>
    </row>
    <row r="1151" s="198" customFormat="true" spans="1:7">
      <c r="A1151" s="223">
        <v>219</v>
      </c>
      <c r="B1151" s="224" t="s">
        <v>1613</v>
      </c>
      <c r="C1151" s="239"/>
      <c r="D1151" s="242"/>
      <c r="E1151" s="190">
        <f>SUM(E1152:E1160)</f>
        <v>0</v>
      </c>
      <c r="F1151" s="245"/>
      <c r="G1151" s="244"/>
    </row>
    <row r="1152" s="198" customFormat="true" spans="1:7">
      <c r="A1152" s="223">
        <v>21901</v>
      </c>
      <c r="B1152" s="224" t="s">
        <v>1614</v>
      </c>
      <c r="C1152" s="239"/>
      <c r="D1152" s="242"/>
      <c r="E1152" s="190">
        <v>0</v>
      </c>
      <c r="F1152" s="245"/>
      <c r="G1152" s="244"/>
    </row>
    <row r="1153" s="198" customFormat="true" spans="1:7">
      <c r="A1153" s="223">
        <v>21902</v>
      </c>
      <c r="B1153" s="224" t="s">
        <v>1615</v>
      </c>
      <c r="C1153" s="239"/>
      <c r="D1153" s="242"/>
      <c r="E1153" s="190">
        <v>0</v>
      </c>
      <c r="F1153" s="245"/>
      <c r="G1153" s="244"/>
    </row>
    <row r="1154" s="198" customFormat="true" spans="1:7">
      <c r="A1154" s="223">
        <v>21903</v>
      </c>
      <c r="B1154" s="224" t="s">
        <v>1616</v>
      </c>
      <c r="C1154" s="239"/>
      <c r="D1154" s="242"/>
      <c r="E1154" s="190">
        <v>0</v>
      </c>
      <c r="F1154" s="245"/>
      <c r="G1154" s="244"/>
    </row>
    <row r="1155" s="198" customFormat="true" spans="1:7">
      <c r="A1155" s="223">
        <v>21904</v>
      </c>
      <c r="B1155" s="224" t="s">
        <v>1617</v>
      </c>
      <c r="C1155" s="239"/>
      <c r="D1155" s="242"/>
      <c r="E1155" s="190">
        <v>0</v>
      </c>
      <c r="F1155" s="245"/>
      <c r="G1155" s="244"/>
    </row>
    <row r="1156" s="198" customFormat="true" spans="1:7">
      <c r="A1156" s="223">
        <v>21905</v>
      </c>
      <c r="B1156" s="224" t="s">
        <v>1618</v>
      </c>
      <c r="C1156" s="239"/>
      <c r="D1156" s="242"/>
      <c r="E1156" s="190">
        <v>0</v>
      </c>
      <c r="F1156" s="245"/>
      <c r="G1156" s="244"/>
    </row>
    <row r="1157" s="198" customFormat="true" spans="1:7">
      <c r="A1157" s="223">
        <v>21906</v>
      </c>
      <c r="B1157" s="224" t="s">
        <v>1619</v>
      </c>
      <c r="C1157" s="239"/>
      <c r="D1157" s="242"/>
      <c r="E1157" s="190">
        <v>0</v>
      </c>
      <c r="F1157" s="245"/>
      <c r="G1157" s="244"/>
    </row>
    <row r="1158" s="198" customFormat="true" spans="1:7">
      <c r="A1158" s="223">
        <v>21907</v>
      </c>
      <c r="B1158" s="224" t="s">
        <v>1620</v>
      </c>
      <c r="C1158" s="239"/>
      <c r="D1158" s="242"/>
      <c r="E1158" s="190">
        <v>0</v>
      </c>
      <c r="F1158" s="245"/>
      <c r="G1158" s="244"/>
    </row>
    <row r="1159" s="198" customFormat="true" spans="1:7">
      <c r="A1159" s="223">
        <v>21908</v>
      </c>
      <c r="B1159" s="224" t="s">
        <v>1621</v>
      </c>
      <c r="C1159" s="239"/>
      <c r="D1159" s="242"/>
      <c r="E1159" s="190">
        <v>0</v>
      </c>
      <c r="F1159" s="245"/>
      <c r="G1159" s="244"/>
    </row>
    <row r="1160" s="198" customFormat="true" spans="1:7">
      <c r="A1160" s="223">
        <v>21999</v>
      </c>
      <c r="B1160" s="224" t="s">
        <v>1622</v>
      </c>
      <c r="C1160" s="239"/>
      <c r="D1160" s="242"/>
      <c r="E1160" s="190">
        <v>0</v>
      </c>
      <c r="F1160" s="245"/>
      <c r="G1160" s="244"/>
    </row>
    <row r="1161" s="198" customFormat="true" spans="1:7">
      <c r="A1161" s="223">
        <v>220</v>
      </c>
      <c r="B1161" s="224" t="s">
        <v>1623</v>
      </c>
      <c r="C1161" s="239"/>
      <c r="D1161" s="242"/>
      <c r="E1161" s="190">
        <f>SUM(E1162,E1189,E1204)</f>
        <v>0</v>
      </c>
      <c r="F1161" s="245"/>
      <c r="G1161" s="244"/>
    </row>
    <row r="1162" s="198" customFormat="true" spans="1:7">
      <c r="A1162" s="223">
        <v>22001</v>
      </c>
      <c r="B1162" s="224" t="s">
        <v>1624</v>
      </c>
      <c r="C1162" s="239"/>
      <c r="D1162" s="242"/>
      <c r="E1162" s="190">
        <f>SUM(E1163:E1188)</f>
        <v>0</v>
      </c>
      <c r="F1162" s="245"/>
      <c r="G1162" s="244"/>
    </row>
    <row r="1163" s="198" customFormat="true" spans="1:7">
      <c r="A1163" s="223">
        <v>2200101</v>
      </c>
      <c r="B1163" s="223" t="s">
        <v>736</v>
      </c>
      <c r="C1163" s="246"/>
      <c r="D1163" s="242"/>
      <c r="E1163" s="190">
        <v>0</v>
      </c>
      <c r="F1163" s="245"/>
      <c r="G1163" s="244"/>
    </row>
    <row r="1164" s="198" customFormat="true" spans="1:7">
      <c r="A1164" s="223">
        <v>2200102</v>
      </c>
      <c r="B1164" s="223" t="s">
        <v>737</v>
      </c>
      <c r="C1164" s="246"/>
      <c r="D1164" s="242"/>
      <c r="E1164" s="190">
        <v>0</v>
      </c>
      <c r="F1164" s="245"/>
      <c r="G1164" s="244"/>
    </row>
    <row r="1165" s="198" customFormat="true" spans="1:7">
      <c r="A1165" s="223">
        <v>2200103</v>
      </c>
      <c r="B1165" s="223" t="s">
        <v>738</v>
      </c>
      <c r="C1165" s="246"/>
      <c r="D1165" s="242"/>
      <c r="E1165" s="190">
        <v>0</v>
      </c>
      <c r="F1165" s="245"/>
      <c r="G1165" s="244"/>
    </row>
    <row r="1166" s="198" customFormat="true" spans="1:7">
      <c r="A1166" s="223">
        <v>2200104</v>
      </c>
      <c r="B1166" s="223" t="s">
        <v>1625</v>
      </c>
      <c r="C1166" s="246"/>
      <c r="D1166" s="242"/>
      <c r="E1166" s="190">
        <v>0</v>
      </c>
      <c r="F1166" s="245"/>
      <c r="G1166" s="244"/>
    </row>
    <row r="1167" s="198" customFormat="true" spans="1:7">
      <c r="A1167" s="223">
        <v>2200106</v>
      </c>
      <c r="B1167" s="223" t="s">
        <v>1626</v>
      </c>
      <c r="C1167" s="246"/>
      <c r="D1167" s="242"/>
      <c r="E1167" s="190">
        <v>0</v>
      </c>
      <c r="F1167" s="245"/>
      <c r="G1167" s="244"/>
    </row>
    <row r="1168" s="198" customFormat="true" spans="1:7">
      <c r="A1168" s="223">
        <v>2200107</v>
      </c>
      <c r="B1168" s="223" t="s">
        <v>1627</v>
      </c>
      <c r="C1168" s="246"/>
      <c r="D1168" s="242"/>
      <c r="E1168" s="190">
        <v>0</v>
      </c>
      <c r="F1168" s="245"/>
      <c r="G1168" s="244"/>
    </row>
    <row r="1169" s="198" customFormat="true" spans="1:7">
      <c r="A1169" s="223">
        <v>2200108</v>
      </c>
      <c r="B1169" s="223" t="s">
        <v>1628</v>
      </c>
      <c r="C1169" s="246"/>
      <c r="D1169" s="242"/>
      <c r="E1169" s="190">
        <v>0</v>
      </c>
      <c r="F1169" s="245"/>
      <c r="G1169" s="244"/>
    </row>
    <row r="1170" s="198" customFormat="true" spans="1:7">
      <c r="A1170" s="223">
        <v>2200109</v>
      </c>
      <c r="B1170" s="223" t="s">
        <v>1629</v>
      </c>
      <c r="C1170" s="246"/>
      <c r="D1170" s="242"/>
      <c r="E1170" s="190">
        <v>0</v>
      </c>
      <c r="F1170" s="245"/>
      <c r="G1170" s="244"/>
    </row>
    <row r="1171" s="198" customFormat="true" spans="1:7">
      <c r="A1171" s="223">
        <v>2200112</v>
      </c>
      <c r="B1171" s="223" t="s">
        <v>1630</v>
      </c>
      <c r="C1171" s="246"/>
      <c r="D1171" s="242"/>
      <c r="E1171" s="190">
        <v>0</v>
      </c>
      <c r="F1171" s="245"/>
      <c r="G1171" s="244"/>
    </row>
    <row r="1172" s="198" customFormat="true" spans="1:7">
      <c r="A1172" s="223">
        <v>2200113</v>
      </c>
      <c r="B1172" s="223" t="s">
        <v>1631</v>
      </c>
      <c r="C1172" s="246"/>
      <c r="D1172" s="242"/>
      <c r="E1172" s="190">
        <v>0</v>
      </c>
      <c r="F1172" s="245"/>
      <c r="G1172" s="244"/>
    </row>
    <row r="1173" s="198" customFormat="true" spans="1:7">
      <c r="A1173" s="223">
        <v>2200114</v>
      </c>
      <c r="B1173" s="223" t="s">
        <v>1632</v>
      </c>
      <c r="C1173" s="246"/>
      <c r="D1173" s="242"/>
      <c r="E1173" s="190">
        <v>0</v>
      </c>
      <c r="F1173" s="245"/>
      <c r="G1173" s="244"/>
    </row>
    <row r="1174" s="198" customFormat="true" spans="1:7">
      <c r="A1174" s="223">
        <v>2200115</v>
      </c>
      <c r="B1174" s="223" t="s">
        <v>1633</v>
      </c>
      <c r="C1174" s="246"/>
      <c r="D1174" s="242"/>
      <c r="E1174" s="190">
        <v>0</v>
      </c>
      <c r="F1174" s="245"/>
      <c r="G1174" s="244"/>
    </row>
    <row r="1175" s="198" customFormat="true" spans="1:7">
      <c r="A1175" s="223">
        <v>2200116</v>
      </c>
      <c r="B1175" s="223" t="s">
        <v>1634</v>
      </c>
      <c r="C1175" s="246"/>
      <c r="D1175" s="242"/>
      <c r="E1175" s="190">
        <v>0</v>
      </c>
      <c r="F1175" s="245"/>
      <c r="G1175" s="244"/>
    </row>
    <row r="1176" s="198" customFormat="true" spans="1:7">
      <c r="A1176" s="223">
        <v>2200119</v>
      </c>
      <c r="B1176" s="223" t="s">
        <v>1635</v>
      </c>
      <c r="C1176" s="246"/>
      <c r="D1176" s="242"/>
      <c r="E1176" s="190">
        <v>0</v>
      </c>
      <c r="F1176" s="245"/>
      <c r="G1176" s="244"/>
    </row>
    <row r="1177" s="198" customFormat="true" spans="1:7">
      <c r="A1177" s="223">
        <v>2200120</v>
      </c>
      <c r="B1177" s="223" t="s">
        <v>1636</v>
      </c>
      <c r="C1177" s="246"/>
      <c r="D1177" s="242"/>
      <c r="E1177" s="190">
        <v>0</v>
      </c>
      <c r="F1177" s="245"/>
      <c r="G1177" s="244"/>
    </row>
    <row r="1178" s="198" customFormat="true" spans="1:7">
      <c r="A1178" s="223">
        <v>2200121</v>
      </c>
      <c r="B1178" s="223" t="s">
        <v>1637</v>
      </c>
      <c r="C1178" s="246"/>
      <c r="D1178" s="242"/>
      <c r="E1178" s="190">
        <v>0</v>
      </c>
      <c r="F1178" s="245"/>
      <c r="G1178" s="244"/>
    </row>
    <row r="1179" s="198" customFormat="true" spans="1:7">
      <c r="A1179" s="223">
        <v>2200122</v>
      </c>
      <c r="B1179" s="223" t="s">
        <v>1638</v>
      </c>
      <c r="C1179" s="246"/>
      <c r="D1179" s="242"/>
      <c r="E1179" s="190">
        <v>0</v>
      </c>
      <c r="F1179" s="245"/>
      <c r="G1179" s="244"/>
    </row>
    <row r="1180" s="198" customFormat="true" spans="1:7">
      <c r="A1180" s="223">
        <v>2200123</v>
      </c>
      <c r="B1180" s="223" t="s">
        <v>1639</v>
      </c>
      <c r="C1180" s="246"/>
      <c r="D1180" s="242"/>
      <c r="E1180" s="190">
        <v>0</v>
      </c>
      <c r="F1180" s="245"/>
      <c r="G1180" s="244"/>
    </row>
    <row r="1181" s="198" customFormat="true" spans="1:7">
      <c r="A1181" s="223">
        <v>2200124</v>
      </c>
      <c r="B1181" s="223" t="s">
        <v>1640</v>
      </c>
      <c r="C1181" s="246"/>
      <c r="D1181" s="242"/>
      <c r="E1181" s="190">
        <v>0</v>
      </c>
      <c r="F1181" s="245"/>
      <c r="G1181" s="244"/>
    </row>
    <row r="1182" s="198" customFormat="true" spans="1:7">
      <c r="A1182" s="223">
        <v>2200125</v>
      </c>
      <c r="B1182" s="223" t="s">
        <v>1641</v>
      </c>
      <c r="C1182" s="246"/>
      <c r="D1182" s="242"/>
      <c r="E1182" s="190">
        <v>0</v>
      </c>
      <c r="F1182" s="245"/>
      <c r="G1182" s="244"/>
    </row>
    <row r="1183" s="198" customFormat="true" spans="1:7">
      <c r="A1183" s="223">
        <v>2200126</v>
      </c>
      <c r="B1183" s="223" t="s">
        <v>1642</v>
      </c>
      <c r="C1183" s="246"/>
      <c r="D1183" s="242"/>
      <c r="E1183" s="190">
        <v>0</v>
      </c>
      <c r="F1183" s="245"/>
      <c r="G1183" s="244"/>
    </row>
    <row r="1184" s="198" customFormat="true" spans="1:7">
      <c r="A1184" s="223">
        <v>2200127</v>
      </c>
      <c r="B1184" s="223" t="s">
        <v>1643</v>
      </c>
      <c r="C1184" s="246"/>
      <c r="D1184" s="242"/>
      <c r="E1184" s="190">
        <v>0</v>
      </c>
      <c r="F1184" s="245"/>
      <c r="G1184" s="244"/>
    </row>
    <row r="1185" s="198" customFormat="true" spans="1:7">
      <c r="A1185" s="223">
        <v>2200128</v>
      </c>
      <c r="B1185" s="223" t="s">
        <v>1644</v>
      </c>
      <c r="C1185" s="246"/>
      <c r="D1185" s="242"/>
      <c r="E1185" s="190">
        <v>0</v>
      </c>
      <c r="F1185" s="245"/>
      <c r="G1185" s="244"/>
    </row>
    <row r="1186" s="198" customFormat="true" spans="1:7">
      <c r="A1186" s="223">
        <v>2200129</v>
      </c>
      <c r="B1186" s="223" t="s">
        <v>1645</v>
      </c>
      <c r="C1186" s="246"/>
      <c r="D1186" s="242"/>
      <c r="E1186" s="190">
        <v>0</v>
      </c>
      <c r="F1186" s="245"/>
      <c r="G1186" s="244"/>
    </row>
    <row r="1187" s="198" customFormat="true" spans="1:7">
      <c r="A1187" s="223">
        <v>2200150</v>
      </c>
      <c r="B1187" s="223" t="s">
        <v>745</v>
      </c>
      <c r="C1187" s="246"/>
      <c r="D1187" s="242"/>
      <c r="E1187" s="190">
        <v>0</v>
      </c>
      <c r="F1187" s="245"/>
      <c r="G1187" s="244"/>
    </row>
    <row r="1188" s="198" customFormat="true" spans="1:7">
      <c r="A1188" s="223">
        <v>2200199</v>
      </c>
      <c r="B1188" s="223" t="s">
        <v>1646</v>
      </c>
      <c r="C1188" s="246"/>
      <c r="D1188" s="242"/>
      <c r="E1188" s="190">
        <v>0</v>
      </c>
      <c r="F1188" s="245"/>
      <c r="G1188" s="244"/>
    </row>
    <row r="1189" s="198" customFormat="true" spans="1:7">
      <c r="A1189" s="223">
        <v>22005</v>
      </c>
      <c r="B1189" s="224" t="s">
        <v>1647</v>
      </c>
      <c r="C1189" s="239"/>
      <c r="D1189" s="242"/>
      <c r="E1189" s="190">
        <f>SUM(E1190:E1203)</f>
        <v>0</v>
      </c>
      <c r="F1189" s="245"/>
      <c r="G1189" s="244"/>
    </row>
    <row r="1190" s="198" customFormat="true" spans="1:7">
      <c r="A1190" s="223">
        <v>2200501</v>
      </c>
      <c r="B1190" s="223" t="s">
        <v>736</v>
      </c>
      <c r="C1190" s="246"/>
      <c r="D1190" s="242"/>
      <c r="E1190" s="190">
        <v>0</v>
      </c>
      <c r="F1190" s="245"/>
      <c r="G1190" s="244"/>
    </row>
    <row r="1191" s="198" customFormat="true" spans="1:7">
      <c r="A1191" s="223">
        <v>2200502</v>
      </c>
      <c r="B1191" s="223" t="s">
        <v>737</v>
      </c>
      <c r="C1191" s="246"/>
      <c r="D1191" s="242"/>
      <c r="E1191" s="190">
        <v>0</v>
      </c>
      <c r="F1191" s="245"/>
      <c r="G1191" s="244"/>
    </row>
    <row r="1192" s="198" customFormat="true" spans="1:7">
      <c r="A1192" s="223">
        <v>2200503</v>
      </c>
      <c r="B1192" s="223" t="s">
        <v>738</v>
      </c>
      <c r="C1192" s="246"/>
      <c r="D1192" s="242"/>
      <c r="E1192" s="190">
        <v>0</v>
      </c>
      <c r="F1192" s="245"/>
      <c r="G1192" s="244"/>
    </row>
    <row r="1193" s="198" customFormat="true" spans="1:7">
      <c r="A1193" s="223">
        <v>2200504</v>
      </c>
      <c r="B1193" s="223" t="s">
        <v>1648</v>
      </c>
      <c r="C1193" s="246"/>
      <c r="D1193" s="242"/>
      <c r="E1193" s="190">
        <v>0</v>
      </c>
      <c r="F1193" s="245"/>
      <c r="G1193" s="244"/>
    </row>
    <row r="1194" s="198" customFormat="true" spans="1:7">
      <c r="A1194" s="223">
        <v>2200506</v>
      </c>
      <c r="B1194" s="223" t="s">
        <v>1649</v>
      </c>
      <c r="C1194" s="246"/>
      <c r="D1194" s="242"/>
      <c r="E1194" s="190">
        <v>0</v>
      </c>
      <c r="F1194" s="245"/>
      <c r="G1194" s="244"/>
    </row>
    <row r="1195" s="198" customFormat="true" spans="1:7">
      <c r="A1195" s="223">
        <v>2200507</v>
      </c>
      <c r="B1195" s="223" t="s">
        <v>1650</v>
      </c>
      <c r="C1195" s="246"/>
      <c r="D1195" s="242"/>
      <c r="E1195" s="190">
        <v>0</v>
      </c>
      <c r="F1195" s="245"/>
      <c r="G1195" s="244"/>
    </row>
    <row r="1196" s="198" customFormat="true" spans="1:7">
      <c r="A1196" s="223">
        <v>2200508</v>
      </c>
      <c r="B1196" s="223" t="s">
        <v>1651</v>
      </c>
      <c r="C1196" s="246"/>
      <c r="D1196" s="242"/>
      <c r="E1196" s="190">
        <v>0</v>
      </c>
      <c r="F1196" s="245"/>
      <c r="G1196" s="244"/>
    </row>
    <row r="1197" s="198" customFormat="true" spans="1:7">
      <c r="A1197" s="223">
        <v>2200509</v>
      </c>
      <c r="B1197" s="223" t="s">
        <v>1652</v>
      </c>
      <c r="C1197" s="246"/>
      <c r="D1197" s="242"/>
      <c r="E1197" s="190">
        <v>0</v>
      </c>
      <c r="F1197" s="245"/>
      <c r="G1197" s="244"/>
    </row>
    <row r="1198" s="198" customFormat="true" spans="1:7">
      <c r="A1198" s="223">
        <v>2200510</v>
      </c>
      <c r="B1198" s="223" t="s">
        <v>1653</v>
      </c>
      <c r="C1198" s="246"/>
      <c r="D1198" s="242"/>
      <c r="E1198" s="190">
        <v>0</v>
      </c>
      <c r="F1198" s="245"/>
      <c r="G1198" s="244"/>
    </row>
    <row r="1199" s="198" customFormat="true" spans="1:7">
      <c r="A1199" s="223">
        <v>2200511</v>
      </c>
      <c r="B1199" s="223" t="s">
        <v>1654</v>
      </c>
      <c r="C1199" s="246"/>
      <c r="D1199" s="242"/>
      <c r="E1199" s="190">
        <v>0</v>
      </c>
      <c r="F1199" s="245"/>
      <c r="G1199" s="244"/>
    </row>
    <row r="1200" s="198" customFormat="true" spans="1:7">
      <c r="A1200" s="223">
        <v>2200512</v>
      </c>
      <c r="B1200" s="223" t="s">
        <v>1655</v>
      </c>
      <c r="C1200" s="246"/>
      <c r="D1200" s="242"/>
      <c r="E1200" s="190">
        <v>0</v>
      </c>
      <c r="F1200" s="245"/>
      <c r="G1200" s="244"/>
    </row>
    <row r="1201" s="198" customFormat="true" spans="1:7">
      <c r="A1201" s="223">
        <v>2200513</v>
      </c>
      <c r="B1201" s="223" t="s">
        <v>1656</v>
      </c>
      <c r="C1201" s="246"/>
      <c r="D1201" s="242"/>
      <c r="E1201" s="190">
        <v>0</v>
      </c>
      <c r="F1201" s="245"/>
      <c r="G1201" s="244"/>
    </row>
    <row r="1202" s="198" customFormat="true" spans="1:7">
      <c r="A1202" s="223">
        <v>2200514</v>
      </c>
      <c r="B1202" s="223" t="s">
        <v>1657</v>
      </c>
      <c r="C1202" s="246"/>
      <c r="D1202" s="242"/>
      <c r="E1202" s="190">
        <v>0</v>
      </c>
      <c r="F1202" s="245"/>
      <c r="G1202" s="244"/>
    </row>
    <row r="1203" s="198" customFormat="true" spans="1:7">
      <c r="A1203" s="223">
        <v>2200599</v>
      </c>
      <c r="B1203" s="223" t="s">
        <v>1658</v>
      </c>
      <c r="C1203" s="246"/>
      <c r="D1203" s="242"/>
      <c r="E1203" s="190">
        <v>0</v>
      </c>
      <c r="F1203" s="245"/>
      <c r="G1203" s="244"/>
    </row>
    <row r="1204" s="198" customFormat="true" spans="1:7">
      <c r="A1204" s="223">
        <v>22099</v>
      </c>
      <c r="B1204" s="224" t="s">
        <v>1659</v>
      </c>
      <c r="C1204" s="239"/>
      <c r="D1204" s="242"/>
      <c r="E1204" s="190">
        <f>E1205</f>
        <v>0</v>
      </c>
      <c r="F1204" s="245"/>
      <c r="G1204" s="244"/>
    </row>
    <row r="1205" s="198" customFormat="true" spans="1:7">
      <c r="A1205" s="223">
        <v>2209901</v>
      </c>
      <c r="B1205" s="223" t="s">
        <v>1660</v>
      </c>
      <c r="C1205" s="246"/>
      <c r="D1205" s="242"/>
      <c r="E1205" s="190">
        <v>0</v>
      </c>
      <c r="F1205" s="245"/>
      <c r="G1205" s="244"/>
    </row>
    <row r="1206" s="198" customFormat="true" spans="1:7">
      <c r="A1206" s="223">
        <v>221</v>
      </c>
      <c r="B1206" s="224" t="s">
        <v>1661</v>
      </c>
      <c r="C1206" s="241">
        <v>55679</v>
      </c>
      <c r="D1206" s="242">
        <f>SUM(D1207,D1218,D1222)</f>
        <v>66239</v>
      </c>
      <c r="E1206" s="190">
        <f>SUM(E1207,E1218,E1222)</f>
        <v>61873</v>
      </c>
      <c r="F1206" s="245">
        <f t="shared" ref="F1206:F1208" si="77">E1206/D1206</f>
        <v>0.934087169190356</v>
      </c>
      <c r="G1206" s="244"/>
    </row>
    <row r="1207" s="198" customFormat="true" spans="1:7">
      <c r="A1207" s="223">
        <v>22101</v>
      </c>
      <c r="B1207" s="224" t="s">
        <v>1662</v>
      </c>
      <c r="C1207" s="241">
        <v>11585.367912</v>
      </c>
      <c r="D1207" s="242">
        <f>SUM(D1208:D1217)</f>
        <v>21908</v>
      </c>
      <c r="E1207" s="190">
        <f>SUM(E1208:E1217)</f>
        <v>20490</v>
      </c>
      <c r="F1207" s="245">
        <f t="shared" si="77"/>
        <v>0.935274785466496</v>
      </c>
      <c r="G1207" s="244"/>
    </row>
    <row r="1208" s="198" customFormat="true" spans="1:7">
      <c r="A1208" s="223">
        <v>2210101</v>
      </c>
      <c r="B1208" s="223" t="s">
        <v>1663</v>
      </c>
      <c r="C1208" s="241">
        <v>59.99</v>
      </c>
      <c r="D1208" s="242">
        <v>55</v>
      </c>
      <c r="E1208" s="190">
        <v>54</v>
      </c>
      <c r="F1208" s="245">
        <f t="shared" si="77"/>
        <v>0.981818181818182</v>
      </c>
      <c r="G1208" s="244"/>
    </row>
    <row r="1209" s="198" customFormat="true" spans="1:7">
      <c r="A1209" s="223">
        <v>2210102</v>
      </c>
      <c r="B1209" s="223" t="s">
        <v>1664</v>
      </c>
      <c r="C1209" s="241">
        <v>0</v>
      </c>
      <c r="D1209" s="242"/>
      <c r="E1209" s="190">
        <v>0</v>
      </c>
      <c r="F1209" s="245"/>
      <c r="G1209" s="244"/>
    </row>
    <row r="1210" s="198" customFormat="true" spans="1:7">
      <c r="A1210" s="223">
        <v>2210103</v>
      </c>
      <c r="B1210" s="223" t="s">
        <v>1665</v>
      </c>
      <c r="C1210" s="241">
        <v>0</v>
      </c>
      <c r="D1210" s="242"/>
      <c r="E1210" s="190">
        <v>0</v>
      </c>
      <c r="F1210" s="245"/>
      <c r="G1210" s="244"/>
    </row>
    <row r="1211" s="198" customFormat="true" spans="1:7">
      <c r="A1211" s="223">
        <v>2210104</v>
      </c>
      <c r="B1211" s="223" t="s">
        <v>1666</v>
      </c>
      <c r="C1211" s="241">
        <v>0</v>
      </c>
      <c r="D1211" s="242"/>
      <c r="E1211" s="190">
        <v>0</v>
      </c>
      <c r="F1211" s="245"/>
      <c r="G1211" s="244"/>
    </row>
    <row r="1212" s="198" customFormat="true" spans="1:7">
      <c r="A1212" s="223">
        <v>2210105</v>
      </c>
      <c r="B1212" s="223" t="s">
        <v>1667</v>
      </c>
      <c r="C1212" s="241">
        <v>0</v>
      </c>
      <c r="D1212" s="242"/>
      <c r="E1212" s="190">
        <v>0</v>
      </c>
      <c r="F1212" s="245"/>
      <c r="G1212" s="244"/>
    </row>
    <row r="1213" s="198" customFormat="true" spans="1:7">
      <c r="A1213" s="223">
        <v>2210106</v>
      </c>
      <c r="B1213" s="223" t="s">
        <v>1668</v>
      </c>
      <c r="C1213" s="241">
        <v>4189.377912</v>
      </c>
      <c r="D1213" s="242">
        <v>14417</v>
      </c>
      <c r="E1213" s="190">
        <v>14106</v>
      </c>
      <c r="F1213" s="245">
        <f t="shared" ref="F1213:F1219" si="78">E1213/D1213</f>
        <v>0.978428244433655</v>
      </c>
      <c r="G1213" s="244"/>
    </row>
    <row r="1214" s="198" customFormat="true" spans="1:7">
      <c r="A1214" s="223">
        <v>2210107</v>
      </c>
      <c r="B1214" s="223" t="s">
        <v>1669</v>
      </c>
      <c r="C1214" s="241">
        <v>0</v>
      </c>
      <c r="D1214" s="242"/>
      <c r="E1214" s="190">
        <v>0</v>
      </c>
      <c r="F1214" s="245"/>
      <c r="G1214" s="244"/>
    </row>
    <row r="1215" s="198" customFormat="true" spans="1:7">
      <c r="A1215" s="223">
        <v>2210108</v>
      </c>
      <c r="B1215" s="223" t="s">
        <v>1670</v>
      </c>
      <c r="C1215" s="241">
        <v>0</v>
      </c>
      <c r="D1215" s="242"/>
      <c r="E1215" s="190">
        <v>0</v>
      </c>
      <c r="F1215" s="245"/>
      <c r="G1215" s="244"/>
    </row>
    <row r="1216" s="198" customFormat="true" spans="1:7">
      <c r="A1216" s="223">
        <v>2210109</v>
      </c>
      <c r="B1216" s="223" t="s">
        <v>1671</v>
      </c>
      <c r="C1216" s="241">
        <v>36</v>
      </c>
      <c r="D1216" s="242">
        <v>136</v>
      </c>
      <c r="E1216" s="190">
        <v>26</v>
      </c>
      <c r="F1216" s="245">
        <f t="shared" si="78"/>
        <v>0.191176470588235</v>
      </c>
      <c r="G1216" s="244"/>
    </row>
    <row r="1217" s="198" customFormat="true" spans="1:7">
      <c r="A1217" s="223">
        <v>2210199</v>
      </c>
      <c r="B1217" s="223" t="s">
        <v>1672</v>
      </c>
      <c r="C1217" s="241">
        <v>7300</v>
      </c>
      <c r="D1217" s="242">
        <v>7300</v>
      </c>
      <c r="E1217" s="190">
        <v>6304</v>
      </c>
      <c r="F1217" s="245">
        <f t="shared" si="78"/>
        <v>0.863561643835616</v>
      </c>
      <c r="G1217" s="244"/>
    </row>
    <row r="1218" s="198" customFormat="true" spans="1:7">
      <c r="A1218" s="223">
        <v>22102</v>
      </c>
      <c r="B1218" s="224" t="s">
        <v>1673</v>
      </c>
      <c r="C1218" s="241">
        <v>43365.881635</v>
      </c>
      <c r="D1218" s="242">
        <f>SUM(D1219:D1221)</f>
        <v>41870</v>
      </c>
      <c r="E1218" s="190">
        <f>SUM(E1219:E1221)</f>
        <v>40749</v>
      </c>
      <c r="F1218" s="245">
        <f t="shared" si="78"/>
        <v>0.973226653928827</v>
      </c>
      <c r="G1218" s="244"/>
    </row>
    <row r="1219" s="198" customFormat="true" spans="1:7">
      <c r="A1219" s="223">
        <v>2210201</v>
      </c>
      <c r="B1219" s="223" t="s">
        <v>1674</v>
      </c>
      <c r="C1219" s="241">
        <v>14668.246035</v>
      </c>
      <c r="D1219" s="242">
        <v>13788</v>
      </c>
      <c r="E1219" s="190">
        <v>13598</v>
      </c>
      <c r="F1219" s="245">
        <f t="shared" si="78"/>
        <v>0.986219901363504</v>
      </c>
      <c r="G1219" s="244"/>
    </row>
    <row r="1220" s="198" customFormat="true" spans="1:7">
      <c r="A1220" s="223">
        <v>2210202</v>
      </c>
      <c r="B1220" s="223" t="s">
        <v>1675</v>
      </c>
      <c r="C1220" s="241">
        <v>0</v>
      </c>
      <c r="D1220" s="242"/>
      <c r="E1220" s="190">
        <v>0</v>
      </c>
      <c r="F1220" s="245"/>
      <c r="G1220" s="244"/>
    </row>
    <row r="1221" s="198" customFormat="true" spans="1:7">
      <c r="A1221" s="223">
        <v>2210203</v>
      </c>
      <c r="B1221" s="223" t="s">
        <v>1676</v>
      </c>
      <c r="C1221" s="241">
        <v>28697.6356</v>
      </c>
      <c r="D1221" s="242">
        <v>28082</v>
      </c>
      <c r="E1221" s="190">
        <v>27151</v>
      </c>
      <c r="F1221" s="245">
        <f t="shared" ref="F1221:F1225" si="79">E1221/D1221</f>
        <v>0.966847090663058</v>
      </c>
      <c r="G1221" s="244"/>
    </row>
    <row r="1222" s="198" customFormat="true" spans="1:7">
      <c r="A1222" s="223">
        <v>22103</v>
      </c>
      <c r="B1222" s="224" t="s">
        <v>1677</v>
      </c>
      <c r="C1222" s="241">
        <v>727.750452999998</v>
      </c>
      <c r="D1222" s="242">
        <f>SUM(D1223:D1225)</f>
        <v>2461</v>
      </c>
      <c r="E1222" s="190">
        <f>SUM(E1223:E1225)</f>
        <v>634</v>
      </c>
      <c r="F1222" s="245">
        <f t="shared" si="79"/>
        <v>0.25761885412434</v>
      </c>
      <c r="G1222" s="244"/>
    </row>
    <row r="1223" s="198" customFormat="true" spans="1:7">
      <c r="A1223" s="223">
        <v>2210301</v>
      </c>
      <c r="B1223" s="223" t="s">
        <v>1678</v>
      </c>
      <c r="C1223" s="241">
        <v>0</v>
      </c>
      <c r="D1223" s="242"/>
      <c r="E1223" s="190">
        <v>0</v>
      </c>
      <c r="F1223" s="245"/>
      <c r="G1223" s="244"/>
    </row>
    <row r="1224" s="198" customFormat="true" spans="1:7">
      <c r="A1224" s="223">
        <v>2210302</v>
      </c>
      <c r="B1224" s="223" t="s">
        <v>1679</v>
      </c>
      <c r="C1224" s="241">
        <v>0</v>
      </c>
      <c r="D1224" s="242"/>
      <c r="E1224" s="190">
        <v>0</v>
      </c>
      <c r="F1224" s="245"/>
      <c r="G1224" s="244"/>
    </row>
    <row r="1225" s="198" customFormat="true" spans="1:7">
      <c r="A1225" s="223">
        <v>2210399</v>
      </c>
      <c r="B1225" s="223" t="s">
        <v>1680</v>
      </c>
      <c r="C1225" s="241">
        <v>727.750452999998</v>
      </c>
      <c r="D1225" s="242">
        <v>2461</v>
      </c>
      <c r="E1225" s="190">
        <v>634</v>
      </c>
      <c r="F1225" s="245">
        <f t="shared" si="79"/>
        <v>0.25761885412434</v>
      </c>
      <c r="G1225" s="244"/>
    </row>
    <row r="1226" s="198" customFormat="true" spans="1:7">
      <c r="A1226" s="223">
        <v>222</v>
      </c>
      <c r="B1226" s="224" t="s">
        <v>1681</v>
      </c>
      <c r="C1226" s="239"/>
      <c r="D1226" s="242"/>
      <c r="E1226" s="190">
        <f>SUM(E1227,E1242,E1256,E1261,E1267)</f>
        <v>0</v>
      </c>
      <c r="F1226" s="245"/>
      <c r="G1226" s="244"/>
    </row>
    <row r="1227" s="198" customFormat="true" spans="1:7">
      <c r="A1227" s="223">
        <v>22201</v>
      </c>
      <c r="B1227" s="224" t="s">
        <v>1682</v>
      </c>
      <c r="C1227" s="239"/>
      <c r="D1227" s="242"/>
      <c r="E1227" s="190">
        <f>SUM(E1228:E1241)</f>
        <v>0</v>
      </c>
      <c r="F1227" s="245"/>
      <c r="G1227" s="244"/>
    </row>
    <row r="1228" s="198" customFormat="true" spans="1:7">
      <c r="A1228" s="223">
        <v>2220101</v>
      </c>
      <c r="B1228" s="223" t="s">
        <v>736</v>
      </c>
      <c r="C1228" s="246"/>
      <c r="D1228" s="242"/>
      <c r="E1228" s="190">
        <v>0</v>
      </c>
      <c r="F1228" s="245"/>
      <c r="G1228" s="244"/>
    </row>
    <row r="1229" s="198" customFormat="true" spans="1:7">
      <c r="A1229" s="223">
        <v>2220102</v>
      </c>
      <c r="B1229" s="223" t="s">
        <v>737</v>
      </c>
      <c r="C1229" s="246"/>
      <c r="D1229" s="242"/>
      <c r="E1229" s="190">
        <v>0</v>
      </c>
      <c r="F1229" s="245"/>
      <c r="G1229" s="244"/>
    </row>
    <row r="1230" s="198" customFormat="true" spans="1:7">
      <c r="A1230" s="223">
        <v>2220103</v>
      </c>
      <c r="B1230" s="223" t="s">
        <v>738</v>
      </c>
      <c r="C1230" s="246"/>
      <c r="D1230" s="242"/>
      <c r="E1230" s="190">
        <v>0</v>
      </c>
      <c r="F1230" s="245"/>
      <c r="G1230" s="244"/>
    </row>
    <row r="1231" s="198" customFormat="true" spans="1:7">
      <c r="A1231" s="223">
        <v>2220104</v>
      </c>
      <c r="B1231" s="223" t="s">
        <v>1683</v>
      </c>
      <c r="C1231" s="246"/>
      <c r="D1231" s="242"/>
      <c r="E1231" s="190">
        <v>0</v>
      </c>
      <c r="F1231" s="245"/>
      <c r="G1231" s="244"/>
    </row>
    <row r="1232" s="198" customFormat="true" spans="1:7">
      <c r="A1232" s="223">
        <v>2220105</v>
      </c>
      <c r="B1232" s="223" t="s">
        <v>1684</v>
      </c>
      <c r="C1232" s="246"/>
      <c r="D1232" s="242"/>
      <c r="E1232" s="190">
        <v>0</v>
      </c>
      <c r="F1232" s="245"/>
      <c r="G1232" s="244"/>
    </row>
    <row r="1233" s="198" customFormat="true" spans="1:7">
      <c r="A1233" s="223">
        <v>2220106</v>
      </c>
      <c r="B1233" s="223" t="s">
        <v>1685</v>
      </c>
      <c r="C1233" s="246"/>
      <c r="D1233" s="242"/>
      <c r="E1233" s="190">
        <v>0</v>
      </c>
      <c r="F1233" s="245"/>
      <c r="G1233" s="244"/>
    </row>
    <row r="1234" s="198" customFormat="true" spans="1:7">
      <c r="A1234" s="223">
        <v>2220107</v>
      </c>
      <c r="B1234" s="223" t="s">
        <v>1686</v>
      </c>
      <c r="C1234" s="246"/>
      <c r="D1234" s="242"/>
      <c r="E1234" s="190">
        <v>0</v>
      </c>
      <c r="F1234" s="245"/>
      <c r="G1234" s="244"/>
    </row>
    <row r="1235" s="198" customFormat="true" spans="1:7">
      <c r="A1235" s="223">
        <v>2220112</v>
      </c>
      <c r="B1235" s="223" t="s">
        <v>1687</v>
      </c>
      <c r="C1235" s="246"/>
      <c r="D1235" s="242"/>
      <c r="E1235" s="190">
        <v>0</v>
      </c>
      <c r="F1235" s="245"/>
      <c r="G1235" s="244"/>
    </row>
    <row r="1236" s="198" customFormat="true" spans="1:7">
      <c r="A1236" s="223">
        <v>2220113</v>
      </c>
      <c r="B1236" s="223" t="s">
        <v>1688</v>
      </c>
      <c r="C1236" s="246"/>
      <c r="D1236" s="242"/>
      <c r="E1236" s="190">
        <v>0</v>
      </c>
      <c r="F1236" s="245"/>
      <c r="G1236" s="244"/>
    </row>
    <row r="1237" s="198" customFormat="true" spans="1:7">
      <c r="A1237" s="223">
        <v>2220114</v>
      </c>
      <c r="B1237" s="223" t="s">
        <v>1689</v>
      </c>
      <c r="C1237" s="246"/>
      <c r="D1237" s="242"/>
      <c r="E1237" s="190">
        <v>0</v>
      </c>
      <c r="F1237" s="245"/>
      <c r="G1237" s="244"/>
    </row>
    <row r="1238" s="198" customFormat="true" spans="1:7">
      <c r="A1238" s="223">
        <v>2220115</v>
      </c>
      <c r="B1238" s="223" t="s">
        <v>1690</v>
      </c>
      <c r="C1238" s="246"/>
      <c r="D1238" s="242"/>
      <c r="E1238" s="190">
        <v>0</v>
      </c>
      <c r="F1238" s="245"/>
      <c r="G1238" s="244"/>
    </row>
    <row r="1239" s="198" customFormat="true" spans="1:7">
      <c r="A1239" s="223">
        <v>2220118</v>
      </c>
      <c r="B1239" s="223" t="s">
        <v>1691</v>
      </c>
      <c r="C1239" s="246"/>
      <c r="D1239" s="242"/>
      <c r="E1239" s="190">
        <v>0</v>
      </c>
      <c r="F1239" s="245"/>
      <c r="G1239" s="244"/>
    </row>
    <row r="1240" s="198" customFormat="true" spans="1:7">
      <c r="A1240" s="223">
        <v>2220150</v>
      </c>
      <c r="B1240" s="223" t="s">
        <v>745</v>
      </c>
      <c r="C1240" s="246"/>
      <c r="D1240" s="242"/>
      <c r="E1240" s="190">
        <v>0</v>
      </c>
      <c r="F1240" s="245"/>
      <c r="G1240" s="244"/>
    </row>
    <row r="1241" s="198" customFormat="true" spans="1:7">
      <c r="A1241" s="223">
        <v>2220199</v>
      </c>
      <c r="B1241" s="223" t="s">
        <v>1692</v>
      </c>
      <c r="C1241" s="246"/>
      <c r="D1241" s="242"/>
      <c r="E1241" s="190">
        <v>0</v>
      </c>
      <c r="F1241" s="245"/>
      <c r="G1241" s="244"/>
    </row>
    <row r="1242" s="198" customFormat="true" spans="1:7">
      <c r="A1242" s="223">
        <v>22202</v>
      </c>
      <c r="B1242" s="224" t="s">
        <v>1693</v>
      </c>
      <c r="C1242" s="239"/>
      <c r="D1242" s="242"/>
      <c r="E1242" s="190">
        <f>SUM(E1243:E1255)</f>
        <v>0</v>
      </c>
      <c r="F1242" s="245"/>
      <c r="G1242" s="244"/>
    </row>
    <row r="1243" s="198" customFormat="true" spans="1:7">
      <c r="A1243" s="223">
        <v>2220201</v>
      </c>
      <c r="B1243" s="223" t="s">
        <v>736</v>
      </c>
      <c r="C1243" s="246"/>
      <c r="D1243" s="242"/>
      <c r="E1243" s="190">
        <v>0</v>
      </c>
      <c r="F1243" s="245"/>
      <c r="G1243" s="244"/>
    </row>
    <row r="1244" s="198" customFormat="true" spans="1:7">
      <c r="A1244" s="223">
        <v>2220202</v>
      </c>
      <c r="B1244" s="223" t="s">
        <v>737</v>
      </c>
      <c r="C1244" s="246"/>
      <c r="D1244" s="242"/>
      <c r="E1244" s="190">
        <v>0</v>
      </c>
      <c r="F1244" s="245"/>
      <c r="G1244" s="244"/>
    </row>
    <row r="1245" s="198" customFormat="true" spans="1:7">
      <c r="A1245" s="223">
        <v>2220203</v>
      </c>
      <c r="B1245" s="223" t="s">
        <v>738</v>
      </c>
      <c r="C1245" s="246"/>
      <c r="D1245" s="242"/>
      <c r="E1245" s="190">
        <v>0</v>
      </c>
      <c r="F1245" s="245"/>
      <c r="G1245" s="244"/>
    </row>
    <row r="1246" s="198" customFormat="true" spans="1:7">
      <c r="A1246" s="223">
        <v>2220204</v>
      </c>
      <c r="B1246" s="223" t="s">
        <v>1694</v>
      </c>
      <c r="C1246" s="246"/>
      <c r="D1246" s="242"/>
      <c r="E1246" s="190">
        <v>0</v>
      </c>
      <c r="F1246" s="245"/>
      <c r="G1246" s="244"/>
    </row>
    <row r="1247" s="198" customFormat="true" spans="1:7">
      <c r="A1247" s="223">
        <v>2220205</v>
      </c>
      <c r="B1247" s="223" t="s">
        <v>1695</v>
      </c>
      <c r="C1247" s="246"/>
      <c r="D1247" s="242"/>
      <c r="E1247" s="190">
        <v>0</v>
      </c>
      <c r="F1247" s="245"/>
      <c r="G1247" s="244"/>
    </row>
    <row r="1248" s="198" customFormat="true" spans="1:7">
      <c r="A1248" s="223">
        <v>2220206</v>
      </c>
      <c r="B1248" s="223" t="s">
        <v>1696</v>
      </c>
      <c r="C1248" s="246"/>
      <c r="D1248" s="242"/>
      <c r="E1248" s="190">
        <v>0</v>
      </c>
      <c r="F1248" s="245"/>
      <c r="G1248" s="244"/>
    </row>
    <row r="1249" s="198" customFormat="true" spans="1:7">
      <c r="A1249" s="223">
        <v>2220207</v>
      </c>
      <c r="B1249" s="223" t="s">
        <v>1697</v>
      </c>
      <c r="C1249" s="246"/>
      <c r="D1249" s="242"/>
      <c r="E1249" s="190">
        <v>0</v>
      </c>
      <c r="F1249" s="245"/>
      <c r="G1249" s="244"/>
    </row>
    <row r="1250" s="198" customFormat="true" spans="1:7">
      <c r="A1250" s="223">
        <v>2220209</v>
      </c>
      <c r="B1250" s="223" t="s">
        <v>1698</v>
      </c>
      <c r="C1250" s="246"/>
      <c r="D1250" s="242"/>
      <c r="E1250" s="190">
        <v>0</v>
      </c>
      <c r="F1250" s="245"/>
      <c r="G1250" s="244"/>
    </row>
    <row r="1251" s="198" customFormat="true" spans="1:7">
      <c r="A1251" s="223">
        <v>2220210</v>
      </c>
      <c r="B1251" s="223" t="s">
        <v>1699</v>
      </c>
      <c r="C1251" s="246"/>
      <c r="D1251" s="242"/>
      <c r="E1251" s="190">
        <v>0</v>
      </c>
      <c r="F1251" s="245"/>
      <c r="G1251" s="244"/>
    </row>
    <row r="1252" s="198" customFormat="true" spans="1:7">
      <c r="A1252" s="223">
        <v>2220211</v>
      </c>
      <c r="B1252" s="223" t="s">
        <v>1700</v>
      </c>
      <c r="C1252" s="246"/>
      <c r="D1252" s="242"/>
      <c r="E1252" s="190">
        <v>0</v>
      </c>
      <c r="F1252" s="245"/>
      <c r="G1252" s="244"/>
    </row>
    <row r="1253" s="198" customFormat="true" spans="1:7">
      <c r="A1253" s="223">
        <v>2220212</v>
      </c>
      <c r="B1253" s="223" t="s">
        <v>1701</v>
      </c>
      <c r="C1253" s="246"/>
      <c r="D1253" s="242"/>
      <c r="E1253" s="190">
        <v>0</v>
      </c>
      <c r="F1253" s="245"/>
      <c r="G1253" s="244"/>
    </row>
    <row r="1254" s="198" customFormat="true" spans="1:7">
      <c r="A1254" s="223">
        <v>2220250</v>
      </c>
      <c r="B1254" s="223" t="s">
        <v>745</v>
      </c>
      <c r="C1254" s="246"/>
      <c r="D1254" s="242"/>
      <c r="E1254" s="190">
        <v>0</v>
      </c>
      <c r="F1254" s="245"/>
      <c r="G1254" s="244"/>
    </row>
    <row r="1255" s="198" customFormat="true" spans="1:7">
      <c r="A1255" s="223">
        <v>2220299</v>
      </c>
      <c r="B1255" s="223" t="s">
        <v>1702</v>
      </c>
      <c r="C1255" s="246"/>
      <c r="D1255" s="242"/>
      <c r="E1255" s="190">
        <v>0</v>
      </c>
      <c r="F1255" s="245"/>
      <c r="G1255" s="244"/>
    </row>
    <row r="1256" s="198" customFormat="true" spans="1:7">
      <c r="A1256" s="223">
        <v>22203</v>
      </c>
      <c r="B1256" s="224" t="s">
        <v>1703</v>
      </c>
      <c r="C1256" s="239"/>
      <c r="D1256" s="242"/>
      <c r="E1256" s="190">
        <f>SUM(E1257:E1260)</f>
        <v>0</v>
      </c>
      <c r="F1256" s="245"/>
      <c r="G1256" s="244"/>
    </row>
    <row r="1257" s="198" customFormat="true" spans="1:7">
      <c r="A1257" s="223">
        <v>2220301</v>
      </c>
      <c r="B1257" s="223" t="s">
        <v>1704</v>
      </c>
      <c r="C1257" s="246"/>
      <c r="D1257" s="242"/>
      <c r="E1257" s="190">
        <v>0</v>
      </c>
      <c r="F1257" s="245"/>
      <c r="G1257" s="244"/>
    </row>
    <row r="1258" s="198" customFormat="true" spans="1:7">
      <c r="A1258" s="223">
        <v>2220303</v>
      </c>
      <c r="B1258" s="223" t="s">
        <v>1705</v>
      </c>
      <c r="C1258" s="246"/>
      <c r="D1258" s="242"/>
      <c r="E1258" s="190">
        <v>0</v>
      </c>
      <c r="F1258" s="245"/>
      <c r="G1258" s="244"/>
    </row>
    <row r="1259" s="198" customFormat="true" spans="1:7">
      <c r="A1259" s="223">
        <v>2220304</v>
      </c>
      <c r="B1259" s="223" t="s">
        <v>1706</v>
      </c>
      <c r="C1259" s="246"/>
      <c r="D1259" s="242"/>
      <c r="E1259" s="190">
        <v>0</v>
      </c>
      <c r="F1259" s="245"/>
      <c r="G1259" s="244"/>
    </row>
    <row r="1260" s="198" customFormat="true" spans="1:7">
      <c r="A1260" s="223">
        <v>2220399</v>
      </c>
      <c r="B1260" s="223" t="s">
        <v>1707</v>
      </c>
      <c r="C1260" s="246"/>
      <c r="D1260" s="242"/>
      <c r="E1260" s="190">
        <v>0</v>
      </c>
      <c r="F1260" s="245"/>
      <c r="G1260" s="244"/>
    </row>
    <row r="1261" s="198" customFormat="true" spans="1:7">
      <c r="A1261" s="223">
        <v>22204</v>
      </c>
      <c r="B1261" s="224" t="s">
        <v>1708</v>
      </c>
      <c r="C1261" s="239"/>
      <c r="D1261" s="242"/>
      <c r="E1261" s="190">
        <f>SUM(E1262:E1266)</f>
        <v>0</v>
      </c>
      <c r="F1261" s="245"/>
      <c r="G1261" s="244"/>
    </row>
    <row r="1262" s="198" customFormat="true" spans="1:7">
      <c r="A1262" s="223">
        <v>2220401</v>
      </c>
      <c r="B1262" s="223" t="s">
        <v>1709</v>
      </c>
      <c r="C1262" s="246"/>
      <c r="D1262" s="242"/>
      <c r="E1262" s="190">
        <v>0</v>
      </c>
      <c r="F1262" s="245"/>
      <c r="G1262" s="244"/>
    </row>
    <row r="1263" s="198" customFormat="true" spans="1:7">
      <c r="A1263" s="223">
        <v>2220402</v>
      </c>
      <c r="B1263" s="223" t="s">
        <v>1710</v>
      </c>
      <c r="C1263" s="246"/>
      <c r="D1263" s="242"/>
      <c r="E1263" s="190">
        <v>0</v>
      </c>
      <c r="F1263" s="245"/>
      <c r="G1263" s="244"/>
    </row>
    <row r="1264" s="198" customFormat="true" spans="1:7">
      <c r="A1264" s="223">
        <v>2220403</v>
      </c>
      <c r="B1264" s="223" t="s">
        <v>1711</v>
      </c>
      <c r="C1264" s="246"/>
      <c r="D1264" s="242"/>
      <c r="E1264" s="190">
        <v>0</v>
      </c>
      <c r="F1264" s="245"/>
      <c r="G1264" s="244"/>
    </row>
    <row r="1265" s="198" customFormat="true" spans="1:7">
      <c r="A1265" s="223">
        <v>2220404</v>
      </c>
      <c r="B1265" s="223" t="s">
        <v>1712</v>
      </c>
      <c r="C1265" s="246"/>
      <c r="D1265" s="242"/>
      <c r="E1265" s="190">
        <v>0</v>
      </c>
      <c r="F1265" s="245"/>
      <c r="G1265" s="244"/>
    </row>
    <row r="1266" s="198" customFormat="true" spans="1:7">
      <c r="A1266" s="223">
        <v>2220499</v>
      </c>
      <c r="B1266" s="223" t="s">
        <v>1713</v>
      </c>
      <c r="C1266" s="246"/>
      <c r="D1266" s="242"/>
      <c r="E1266" s="190">
        <v>0</v>
      </c>
      <c r="F1266" s="245"/>
      <c r="G1266" s="244"/>
    </row>
    <row r="1267" s="198" customFormat="true" spans="1:7">
      <c r="A1267" s="223">
        <v>22205</v>
      </c>
      <c r="B1267" s="224" t="s">
        <v>1714</v>
      </c>
      <c r="C1267" s="239"/>
      <c r="D1267" s="242"/>
      <c r="E1267" s="190">
        <f>SUM(E1268:E1279)</f>
        <v>0</v>
      </c>
      <c r="F1267" s="245"/>
      <c r="G1267" s="244"/>
    </row>
    <row r="1268" s="198" customFormat="true" spans="1:7">
      <c r="A1268" s="223">
        <v>2220501</v>
      </c>
      <c r="B1268" s="223" t="s">
        <v>1715</v>
      </c>
      <c r="C1268" s="246"/>
      <c r="D1268" s="242"/>
      <c r="E1268" s="190">
        <v>0</v>
      </c>
      <c r="F1268" s="245"/>
      <c r="G1268" s="244"/>
    </row>
    <row r="1269" s="198" customFormat="true" spans="1:7">
      <c r="A1269" s="223">
        <v>2220502</v>
      </c>
      <c r="B1269" s="223" t="s">
        <v>1716</v>
      </c>
      <c r="C1269" s="246"/>
      <c r="D1269" s="242"/>
      <c r="E1269" s="190">
        <v>0</v>
      </c>
      <c r="F1269" s="245"/>
      <c r="G1269" s="244"/>
    </row>
    <row r="1270" s="198" customFormat="true" spans="1:7">
      <c r="A1270" s="223">
        <v>2220503</v>
      </c>
      <c r="B1270" s="223" t="s">
        <v>1717</v>
      </c>
      <c r="C1270" s="246"/>
      <c r="D1270" s="242"/>
      <c r="E1270" s="190">
        <v>0</v>
      </c>
      <c r="F1270" s="245"/>
      <c r="G1270" s="244"/>
    </row>
    <row r="1271" s="198" customFormat="true" spans="1:7">
      <c r="A1271" s="223">
        <v>2220504</v>
      </c>
      <c r="B1271" s="223" t="s">
        <v>1718</v>
      </c>
      <c r="C1271" s="246"/>
      <c r="D1271" s="242"/>
      <c r="E1271" s="190">
        <v>0</v>
      </c>
      <c r="F1271" s="245"/>
      <c r="G1271" s="244"/>
    </row>
    <row r="1272" s="198" customFormat="true" spans="1:7">
      <c r="A1272" s="223">
        <v>2220505</v>
      </c>
      <c r="B1272" s="223" t="s">
        <v>1719</v>
      </c>
      <c r="C1272" s="246"/>
      <c r="D1272" s="242"/>
      <c r="E1272" s="190">
        <v>0</v>
      </c>
      <c r="F1272" s="245"/>
      <c r="G1272" s="244"/>
    </row>
    <row r="1273" s="198" customFormat="true" spans="1:7">
      <c r="A1273" s="223">
        <v>2220506</v>
      </c>
      <c r="B1273" s="223" t="s">
        <v>1720</v>
      </c>
      <c r="C1273" s="246"/>
      <c r="D1273" s="242"/>
      <c r="E1273" s="190">
        <v>0</v>
      </c>
      <c r="F1273" s="245"/>
      <c r="G1273" s="244"/>
    </row>
    <row r="1274" s="198" customFormat="true" spans="1:7">
      <c r="A1274" s="223">
        <v>2220507</v>
      </c>
      <c r="B1274" s="223" t="s">
        <v>1721</v>
      </c>
      <c r="C1274" s="246"/>
      <c r="D1274" s="242"/>
      <c r="E1274" s="190">
        <v>0</v>
      </c>
      <c r="F1274" s="245"/>
      <c r="G1274" s="244"/>
    </row>
    <row r="1275" s="198" customFormat="true" spans="1:7">
      <c r="A1275" s="223">
        <v>2220508</v>
      </c>
      <c r="B1275" s="223" t="s">
        <v>1722</v>
      </c>
      <c r="C1275" s="246"/>
      <c r="D1275" s="242"/>
      <c r="E1275" s="190">
        <v>0</v>
      </c>
      <c r="F1275" s="245"/>
      <c r="G1275" s="244"/>
    </row>
    <row r="1276" s="198" customFormat="true" spans="1:7">
      <c r="A1276" s="223">
        <v>2220509</v>
      </c>
      <c r="B1276" s="223" t="s">
        <v>1723</v>
      </c>
      <c r="C1276" s="246"/>
      <c r="D1276" s="242"/>
      <c r="E1276" s="190">
        <v>0</v>
      </c>
      <c r="F1276" s="245"/>
      <c r="G1276" s="244"/>
    </row>
    <row r="1277" s="198" customFormat="true" spans="1:7">
      <c r="A1277" s="223">
        <v>2220510</v>
      </c>
      <c r="B1277" s="223" t="s">
        <v>1724</v>
      </c>
      <c r="C1277" s="246"/>
      <c r="D1277" s="242"/>
      <c r="E1277" s="190">
        <v>0</v>
      </c>
      <c r="F1277" s="245"/>
      <c r="G1277" s="244"/>
    </row>
    <row r="1278" s="198" customFormat="true" spans="1:7">
      <c r="A1278" s="223">
        <v>2220511</v>
      </c>
      <c r="B1278" s="223" t="s">
        <v>1725</v>
      </c>
      <c r="C1278" s="246"/>
      <c r="D1278" s="242"/>
      <c r="E1278" s="190">
        <v>0</v>
      </c>
      <c r="F1278" s="245"/>
      <c r="G1278" s="244"/>
    </row>
    <row r="1279" s="198" customFormat="true" spans="1:7">
      <c r="A1279" s="223">
        <v>2220599</v>
      </c>
      <c r="B1279" s="223" t="s">
        <v>1726</v>
      </c>
      <c r="C1279" s="246"/>
      <c r="D1279" s="242"/>
      <c r="E1279" s="190">
        <v>0</v>
      </c>
      <c r="F1279" s="245"/>
      <c r="G1279" s="244"/>
    </row>
    <row r="1280" s="198" customFormat="true" spans="1:7">
      <c r="A1280" s="223">
        <v>224</v>
      </c>
      <c r="B1280" s="224" t="s">
        <v>1727</v>
      </c>
      <c r="C1280" s="241">
        <v>15741.310691</v>
      </c>
      <c r="D1280" s="242">
        <f>SUM(D1281,D1293,D1299,D1326)</f>
        <v>14097</v>
      </c>
      <c r="E1280" s="190">
        <f>SUM(E1281,E1293,E1299,E1305,E1313,E1326,E1330,E1336)</f>
        <v>13424</v>
      </c>
      <c r="F1280" s="245">
        <f t="shared" ref="F1280:F1283" si="80">E1280/D1280</f>
        <v>0.952259345960133</v>
      </c>
      <c r="G1280" s="244"/>
    </row>
    <row r="1281" s="198" customFormat="true" spans="1:7">
      <c r="A1281" s="223">
        <v>22401</v>
      </c>
      <c r="B1281" s="224" t="s">
        <v>1728</v>
      </c>
      <c r="C1281" s="241">
        <v>7115.218921</v>
      </c>
      <c r="D1281" s="242">
        <f>SUM(D1282:D1292)</f>
        <v>6597</v>
      </c>
      <c r="E1281" s="190">
        <f>SUM(E1282:E1292)</f>
        <v>6142</v>
      </c>
      <c r="F1281" s="245">
        <f t="shared" si="80"/>
        <v>0.931029255722298</v>
      </c>
      <c r="G1281" s="244"/>
    </row>
    <row r="1282" s="198" customFormat="true" spans="1:7">
      <c r="A1282" s="223">
        <v>2240101</v>
      </c>
      <c r="B1282" s="223" t="s">
        <v>736</v>
      </c>
      <c r="C1282" s="241">
        <v>891.853908</v>
      </c>
      <c r="D1282" s="242">
        <v>906</v>
      </c>
      <c r="E1282" s="190">
        <v>883</v>
      </c>
      <c r="F1282" s="245">
        <f t="shared" si="80"/>
        <v>0.974613686534216</v>
      </c>
      <c r="G1282" s="244"/>
    </row>
    <row r="1283" s="198" customFormat="true" spans="1:7">
      <c r="A1283" s="223">
        <v>2240102</v>
      </c>
      <c r="B1283" s="223" t="s">
        <v>737</v>
      </c>
      <c r="C1283" s="241">
        <v>707.22</v>
      </c>
      <c r="D1283" s="242">
        <v>661</v>
      </c>
      <c r="E1283" s="190">
        <v>655</v>
      </c>
      <c r="F1283" s="245">
        <f t="shared" si="80"/>
        <v>0.990922844175492</v>
      </c>
      <c r="G1283" s="244"/>
    </row>
    <row r="1284" s="198" customFormat="true" spans="1:7">
      <c r="A1284" s="223">
        <v>2240103</v>
      </c>
      <c r="B1284" s="223" t="s">
        <v>738</v>
      </c>
      <c r="C1284" s="241">
        <v>0</v>
      </c>
      <c r="D1284" s="242"/>
      <c r="E1284" s="190">
        <v>0</v>
      </c>
      <c r="F1284" s="245"/>
      <c r="G1284" s="244"/>
    </row>
    <row r="1285" s="198" customFormat="true" spans="1:7">
      <c r="A1285" s="223">
        <v>2240104</v>
      </c>
      <c r="B1285" s="223" t="s">
        <v>1729</v>
      </c>
      <c r="C1285" s="241">
        <v>70</v>
      </c>
      <c r="D1285" s="242">
        <v>70</v>
      </c>
      <c r="E1285" s="190">
        <v>70</v>
      </c>
      <c r="F1285" s="245">
        <f t="shared" ref="F1285:F1293" si="81">E1285/D1285</f>
        <v>1</v>
      </c>
      <c r="G1285" s="244"/>
    </row>
    <row r="1286" s="198" customFormat="true" spans="1:7">
      <c r="A1286" s="223">
        <v>2240105</v>
      </c>
      <c r="B1286" s="223" t="s">
        <v>1730</v>
      </c>
      <c r="C1286" s="241">
        <v>0</v>
      </c>
      <c r="D1286" s="242"/>
      <c r="E1286" s="190">
        <v>0</v>
      </c>
      <c r="F1286" s="245"/>
      <c r="G1286" s="244"/>
    </row>
    <row r="1287" s="198" customFormat="true" spans="1:7">
      <c r="A1287" s="223">
        <v>2240106</v>
      </c>
      <c r="B1287" s="223" t="s">
        <v>1731</v>
      </c>
      <c r="C1287" s="241">
        <v>2250.2</v>
      </c>
      <c r="D1287" s="242">
        <v>2215</v>
      </c>
      <c r="E1287" s="190">
        <v>2120</v>
      </c>
      <c r="F1287" s="245">
        <f t="shared" si="81"/>
        <v>0.957110609480813</v>
      </c>
      <c r="G1287" s="244"/>
    </row>
    <row r="1288" s="198" customFormat="true" spans="1:7">
      <c r="A1288" s="223">
        <v>2240107</v>
      </c>
      <c r="B1288" s="223" t="s">
        <v>1732</v>
      </c>
      <c r="C1288" s="241">
        <v>0</v>
      </c>
      <c r="D1288" s="242"/>
      <c r="E1288" s="190">
        <v>0</v>
      </c>
      <c r="F1288" s="245"/>
      <c r="G1288" s="244"/>
    </row>
    <row r="1289" s="198" customFormat="true" spans="1:7">
      <c r="A1289" s="223">
        <v>2240108</v>
      </c>
      <c r="B1289" s="223" t="s">
        <v>1733</v>
      </c>
      <c r="C1289" s="241">
        <v>0</v>
      </c>
      <c r="D1289" s="242"/>
      <c r="E1289" s="190">
        <v>0</v>
      </c>
      <c r="F1289" s="245"/>
      <c r="G1289" s="244"/>
    </row>
    <row r="1290" s="198" customFormat="true" spans="1:7">
      <c r="A1290" s="223">
        <v>2240109</v>
      </c>
      <c r="B1290" s="223" t="s">
        <v>1734</v>
      </c>
      <c r="C1290" s="241">
        <v>1327.99</v>
      </c>
      <c r="D1290" s="242">
        <v>1401</v>
      </c>
      <c r="E1290" s="190">
        <v>1252</v>
      </c>
      <c r="F1290" s="245">
        <f t="shared" si="81"/>
        <v>0.893647394718059</v>
      </c>
      <c r="G1290" s="244"/>
    </row>
    <row r="1291" s="198" customFormat="true" spans="1:7">
      <c r="A1291" s="223">
        <v>2240150</v>
      </c>
      <c r="B1291" s="223" t="s">
        <v>745</v>
      </c>
      <c r="C1291" s="241">
        <v>80.581575</v>
      </c>
      <c r="D1291" s="242">
        <v>85</v>
      </c>
      <c r="E1291" s="190">
        <v>83</v>
      </c>
      <c r="F1291" s="245">
        <f t="shared" si="81"/>
        <v>0.976470588235294</v>
      </c>
      <c r="G1291" s="244"/>
    </row>
    <row r="1292" s="198" customFormat="true" spans="1:7">
      <c r="A1292" s="223">
        <v>2240199</v>
      </c>
      <c r="B1292" s="223" t="s">
        <v>1735</v>
      </c>
      <c r="C1292" s="241">
        <v>1787.373438</v>
      </c>
      <c r="D1292" s="242">
        <v>1259</v>
      </c>
      <c r="E1292" s="190">
        <v>1079</v>
      </c>
      <c r="F1292" s="245">
        <f t="shared" si="81"/>
        <v>0.857029388403495</v>
      </c>
      <c r="G1292" s="244"/>
    </row>
    <row r="1293" s="198" customFormat="true" spans="1:7">
      <c r="A1293" s="223">
        <v>22402</v>
      </c>
      <c r="B1293" s="224" t="s">
        <v>1736</v>
      </c>
      <c r="C1293" s="241">
        <v>7345.95617</v>
      </c>
      <c r="D1293" s="242">
        <f>SUM(D1294:D1298)</f>
        <v>7050</v>
      </c>
      <c r="E1293" s="190">
        <f>SUM(E1294:E1298)</f>
        <v>6834</v>
      </c>
      <c r="F1293" s="245">
        <f t="shared" si="81"/>
        <v>0.96936170212766</v>
      </c>
      <c r="G1293" s="244"/>
    </row>
    <row r="1294" s="198" customFormat="true" spans="1:7">
      <c r="A1294" s="223">
        <v>2240201</v>
      </c>
      <c r="B1294" s="223" t="s">
        <v>736</v>
      </c>
      <c r="C1294" s="241">
        <v>0</v>
      </c>
      <c r="D1294" s="242"/>
      <c r="E1294" s="190">
        <v>0</v>
      </c>
      <c r="F1294" s="245"/>
      <c r="G1294" s="244"/>
    </row>
    <row r="1295" s="198" customFormat="true" spans="1:7">
      <c r="A1295" s="223">
        <v>2240202</v>
      </c>
      <c r="B1295" s="223" t="s">
        <v>737</v>
      </c>
      <c r="C1295" s="241">
        <v>1688.28</v>
      </c>
      <c r="D1295" s="242">
        <v>1688</v>
      </c>
      <c r="E1295" s="190">
        <v>1644</v>
      </c>
      <c r="F1295" s="245">
        <f t="shared" ref="F1295:F1299" si="82">E1295/D1295</f>
        <v>0.9739336492891</v>
      </c>
      <c r="G1295" s="244"/>
    </row>
    <row r="1296" s="198" customFormat="true" spans="1:7">
      <c r="A1296" s="223">
        <v>2240203</v>
      </c>
      <c r="B1296" s="223" t="s">
        <v>738</v>
      </c>
      <c r="C1296" s="241">
        <v>0</v>
      </c>
      <c r="D1296" s="242"/>
      <c r="E1296" s="190">
        <v>0</v>
      </c>
      <c r="F1296" s="245"/>
      <c r="G1296" s="244"/>
    </row>
    <row r="1297" s="198" customFormat="true" spans="1:7">
      <c r="A1297" s="223">
        <v>2240204</v>
      </c>
      <c r="B1297" s="223" t="s">
        <v>1737</v>
      </c>
      <c r="C1297" s="241">
        <v>0</v>
      </c>
      <c r="D1297" s="242">
        <v>443</v>
      </c>
      <c r="E1297" s="190">
        <v>417</v>
      </c>
      <c r="F1297" s="245">
        <f t="shared" si="82"/>
        <v>0.941309255079007</v>
      </c>
      <c r="G1297" s="244"/>
    </row>
    <row r="1298" s="198" customFormat="true" spans="1:7">
      <c r="A1298" s="223">
        <v>2240299</v>
      </c>
      <c r="B1298" s="223" t="s">
        <v>1738</v>
      </c>
      <c r="C1298" s="241">
        <v>5657.67617</v>
      </c>
      <c r="D1298" s="242">
        <v>4919</v>
      </c>
      <c r="E1298" s="190">
        <v>4773</v>
      </c>
      <c r="F1298" s="245">
        <f t="shared" si="82"/>
        <v>0.970319170563123</v>
      </c>
      <c r="G1298" s="244"/>
    </row>
    <row r="1299" s="198" customFormat="true" spans="1:7">
      <c r="A1299" s="223">
        <v>22403</v>
      </c>
      <c r="B1299" s="224" t="s">
        <v>1739</v>
      </c>
      <c r="C1299" s="241">
        <v>674.3356</v>
      </c>
      <c r="D1299" s="242">
        <f>SUM(D1304)</f>
        <v>41</v>
      </c>
      <c r="E1299" s="190">
        <f>SUM(E1300:E1304)</f>
        <v>41</v>
      </c>
      <c r="F1299" s="245">
        <f t="shared" si="82"/>
        <v>1</v>
      </c>
      <c r="G1299" s="244"/>
    </row>
    <row r="1300" s="198" customFormat="true" spans="1:7">
      <c r="A1300" s="223">
        <v>2240301</v>
      </c>
      <c r="B1300" s="223" t="s">
        <v>736</v>
      </c>
      <c r="C1300" s="241">
        <v>0</v>
      </c>
      <c r="D1300" s="242"/>
      <c r="E1300" s="190">
        <v>0</v>
      </c>
      <c r="F1300" s="245"/>
      <c r="G1300" s="244"/>
    </row>
    <row r="1301" s="198" customFormat="true" spans="1:7">
      <c r="A1301" s="223">
        <v>2240302</v>
      </c>
      <c r="B1301" s="223" t="s">
        <v>737</v>
      </c>
      <c r="C1301" s="241">
        <v>0</v>
      </c>
      <c r="D1301" s="242"/>
      <c r="E1301" s="190">
        <v>0</v>
      </c>
      <c r="F1301" s="245"/>
      <c r="G1301" s="244"/>
    </row>
    <row r="1302" s="198" customFormat="true" spans="1:7">
      <c r="A1302" s="223">
        <v>2240303</v>
      </c>
      <c r="B1302" s="223" t="s">
        <v>738</v>
      </c>
      <c r="C1302" s="241">
        <v>0</v>
      </c>
      <c r="D1302" s="242"/>
      <c r="E1302" s="190">
        <v>0</v>
      </c>
      <c r="F1302" s="245"/>
      <c r="G1302" s="244"/>
    </row>
    <row r="1303" s="198" customFormat="true" spans="1:7">
      <c r="A1303" s="223">
        <v>2240304</v>
      </c>
      <c r="B1303" s="223" t="s">
        <v>1740</v>
      </c>
      <c r="C1303" s="241">
        <v>0</v>
      </c>
      <c r="D1303" s="242"/>
      <c r="E1303" s="190">
        <v>0</v>
      </c>
      <c r="F1303" s="245"/>
      <c r="G1303" s="244"/>
    </row>
    <row r="1304" s="198" customFormat="true" spans="1:7">
      <c r="A1304" s="223">
        <v>2240399</v>
      </c>
      <c r="B1304" s="223" t="s">
        <v>1741</v>
      </c>
      <c r="C1304" s="241">
        <v>674.3356</v>
      </c>
      <c r="D1304" s="242">
        <v>41</v>
      </c>
      <c r="E1304" s="190">
        <v>41</v>
      </c>
      <c r="F1304" s="245">
        <f>E1304/D1304</f>
        <v>1</v>
      </c>
      <c r="G1304" s="244"/>
    </row>
    <row r="1305" s="198" customFormat="true" spans="1:7">
      <c r="A1305" s="223">
        <v>22404</v>
      </c>
      <c r="B1305" s="224" t="s">
        <v>1742</v>
      </c>
      <c r="C1305" s="239"/>
      <c r="D1305" s="242"/>
      <c r="E1305" s="190">
        <f>SUM(E1306:E1312)</f>
        <v>0</v>
      </c>
      <c r="F1305" s="245"/>
      <c r="G1305" s="244"/>
    </row>
    <row r="1306" s="198" customFormat="true" spans="1:7">
      <c r="A1306" s="223">
        <v>2240401</v>
      </c>
      <c r="B1306" s="223" t="s">
        <v>736</v>
      </c>
      <c r="C1306" s="246"/>
      <c r="D1306" s="242"/>
      <c r="E1306" s="190">
        <v>0</v>
      </c>
      <c r="F1306" s="245"/>
      <c r="G1306" s="244"/>
    </row>
    <row r="1307" s="198" customFormat="true" spans="1:7">
      <c r="A1307" s="223">
        <v>2240402</v>
      </c>
      <c r="B1307" s="223" t="s">
        <v>737</v>
      </c>
      <c r="C1307" s="246"/>
      <c r="D1307" s="242"/>
      <c r="E1307" s="190">
        <v>0</v>
      </c>
      <c r="F1307" s="245"/>
      <c r="G1307" s="244"/>
    </row>
    <row r="1308" s="198" customFormat="true" spans="1:7">
      <c r="A1308" s="223">
        <v>2240403</v>
      </c>
      <c r="B1308" s="223" t="s">
        <v>738</v>
      </c>
      <c r="C1308" s="246"/>
      <c r="D1308" s="242"/>
      <c r="E1308" s="190">
        <v>0</v>
      </c>
      <c r="F1308" s="245"/>
      <c r="G1308" s="244"/>
    </row>
    <row r="1309" s="198" customFormat="true" spans="1:7">
      <c r="A1309" s="223">
        <v>2240404</v>
      </c>
      <c r="B1309" s="223" t="s">
        <v>1743</v>
      </c>
      <c r="C1309" s="246"/>
      <c r="D1309" s="242"/>
      <c r="E1309" s="190">
        <v>0</v>
      </c>
      <c r="F1309" s="245"/>
      <c r="G1309" s="244"/>
    </row>
    <row r="1310" s="198" customFormat="true" spans="1:7">
      <c r="A1310" s="223">
        <v>2240405</v>
      </c>
      <c r="B1310" s="223" t="s">
        <v>1744</v>
      </c>
      <c r="C1310" s="246"/>
      <c r="D1310" s="242"/>
      <c r="E1310" s="190">
        <v>0</v>
      </c>
      <c r="F1310" s="245"/>
      <c r="G1310" s="244"/>
    </row>
    <row r="1311" s="198" customFormat="true" spans="1:7">
      <c r="A1311" s="223">
        <v>2240450</v>
      </c>
      <c r="B1311" s="223" t="s">
        <v>745</v>
      </c>
      <c r="C1311" s="246"/>
      <c r="D1311" s="242"/>
      <c r="E1311" s="190">
        <v>0</v>
      </c>
      <c r="F1311" s="245"/>
      <c r="G1311" s="244"/>
    </row>
    <row r="1312" s="198" customFormat="true" spans="1:7">
      <c r="A1312" s="223">
        <v>2240499</v>
      </c>
      <c r="B1312" s="223" t="s">
        <v>1745</v>
      </c>
      <c r="C1312" s="246"/>
      <c r="D1312" s="242"/>
      <c r="E1312" s="190">
        <v>0</v>
      </c>
      <c r="F1312" s="245"/>
      <c r="G1312" s="244"/>
    </row>
    <row r="1313" s="198" customFormat="true" spans="1:7">
      <c r="A1313" s="223">
        <v>22405</v>
      </c>
      <c r="B1313" s="224" t="s">
        <v>1746</v>
      </c>
      <c r="C1313" s="239"/>
      <c r="D1313" s="242"/>
      <c r="E1313" s="190">
        <f>SUM(E1314:E1325)</f>
        <v>0</v>
      </c>
      <c r="F1313" s="245"/>
      <c r="G1313" s="244"/>
    </row>
    <row r="1314" s="198" customFormat="true" spans="1:7">
      <c r="A1314" s="223">
        <v>2240501</v>
      </c>
      <c r="B1314" s="223" t="s">
        <v>736</v>
      </c>
      <c r="C1314" s="246"/>
      <c r="D1314" s="242"/>
      <c r="E1314" s="190">
        <v>0</v>
      </c>
      <c r="F1314" s="245"/>
      <c r="G1314" s="244"/>
    </row>
    <row r="1315" s="198" customFormat="true" spans="1:7">
      <c r="A1315" s="223">
        <v>2240502</v>
      </c>
      <c r="B1315" s="223" t="s">
        <v>737</v>
      </c>
      <c r="C1315" s="246"/>
      <c r="D1315" s="242"/>
      <c r="E1315" s="190">
        <v>0</v>
      </c>
      <c r="F1315" s="245"/>
      <c r="G1315" s="244"/>
    </row>
    <row r="1316" s="198" customFormat="true" spans="1:7">
      <c r="A1316" s="223">
        <v>2240503</v>
      </c>
      <c r="B1316" s="223" t="s">
        <v>738</v>
      </c>
      <c r="C1316" s="246"/>
      <c r="D1316" s="242"/>
      <c r="E1316" s="190">
        <v>0</v>
      </c>
      <c r="F1316" s="245"/>
      <c r="G1316" s="244"/>
    </row>
    <row r="1317" s="198" customFormat="true" spans="1:7">
      <c r="A1317" s="223">
        <v>2240504</v>
      </c>
      <c r="B1317" s="223" t="s">
        <v>1747</v>
      </c>
      <c r="C1317" s="246"/>
      <c r="D1317" s="242"/>
      <c r="E1317" s="190">
        <v>0</v>
      </c>
      <c r="F1317" s="245"/>
      <c r="G1317" s="244"/>
    </row>
    <row r="1318" s="198" customFormat="true" spans="1:7">
      <c r="A1318" s="223">
        <v>2240505</v>
      </c>
      <c r="B1318" s="223" t="s">
        <v>1748</v>
      </c>
      <c r="C1318" s="246"/>
      <c r="D1318" s="242"/>
      <c r="E1318" s="190">
        <v>0</v>
      </c>
      <c r="F1318" s="245"/>
      <c r="G1318" s="244"/>
    </row>
    <row r="1319" s="198" customFormat="true" spans="1:7">
      <c r="A1319" s="223">
        <v>2240506</v>
      </c>
      <c r="B1319" s="223" t="s">
        <v>1749</v>
      </c>
      <c r="C1319" s="246"/>
      <c r="D1319" s="242"/>
      <c r="E1319" s="190">
        <v>0</v>
      </c>
      <c r="F1319" s="245"/>
      <c r="G1319" s="244"/>
    </row>
    <row r="1320" s="198" customFormat="true" spans="1:7">
      <c r="A1320" s="223">
        <v>2240507</v>
      </c>
      <c r="B1320" s="223" t="s">
        <v>1750</v>
      </c>
      <c r="C1320" s="246"/>
      <c r="D1320" s="242"/>
      <c r="E1320" s="190">
        <v>0</v>
      </c>
      <c r="F1320" s="245"/>
      <c r="G1320" s="244"/>
    </row>
    <row r="1321" s="198" customFormat="true" spans="1:7">
      <c r="A1321" s="223">
        <v>2240508</v>
      </c>
      <c r="B1321" s="223" t="s">
        <v>1751</v>
      </c>
      <c r="C1321" s="246"/>
      <c r="D1321" s="242"/>
      <c r="E1321" s="190">
        <v>0</v>
      </c>
      <c r="F1321" s="245"/>
      <c r="G1321" s="244"/>
    </row>
    <row r="1322" s="198" customFormat="true" spans="1:7">
      <c r="A1322" s="223">
        <v>2240509</v>
      </c>
      <c r="B1322" s="223" t="s">
        <v>1752</v>
      </c>
      <c r="C1322" s="246"/>
      <c r="D1322" s="242"/>
      <c r="E1322" s="190">
        <v>0</v>
      </c>
      <c r="F1322" s="245"/>
      <c r="G1322" s="244"/>
    </row>
    <row r="1323" s="198" customFormat="true" spans="1:7">
      <c r="A1323" s="223">
        <v>2240510</v>
      </c>
      <c r="B1323" s="223" t="s">
        <v>1753</v>
      </c>
      <c r="C1323" s="246"/>
      <c r="D1323" s="242"/>
      <c r="E1323" s="190">
        <v>0</v>
      </c>
      <c r="F1323" s="245"/>
      <c r="G1323" s="244"/>
    </row>
    <row r="1324" s="198" customFormat="true" spans="1:7">
      <c r="A1324" s="223">
        <v>2240550</v>
      </c>
      <c r="B1324" s="223" t="s">
        <v>1754</v>
      </c>
      <c r="C1324" s="246"/>
      <c r="D1324" s="242"/>
      <c r="E1324" s="190">
        <v>0</v>
      </c>
      <c r="F1324" s="245"/>
      <c r="G1324" s="244"/>
    </row>
    <row r="1325" s="198" customFormat="true" spans="1:7">
      <c r="A1325" s="223">
        <v>2240599</v>
      </c>
      <c r="B1325" s="223" t="s">
        <v>1755</v>
      </c>
      <c r="C1325" s="246"/>
      <c r="D1325" s="242"/>
      <c r="E1325" s="190">
        <v>0</v>
      </c>
      <c r="F1325" s="245"/>
      <c r="G1325" s="244"/>
    </row>
    <row r="1326" s="198" customFormat="true" spans="1:7">
      <c r="A1326" s="223">
        <v>22406</v>
      </c>
      <c r="B1326" s="224" t="s">
        <v>1756</v>
      </c>
      <c r="C1326" s="241">
        <v>408.8</v>
      </c>
      <c r="D1326" s="242">
        <f>SUM(D1327)</f>
        <v>409</v>
      </c>
      <c r="E1326" s="190">
        <f>SUM(E1327:E1329)</f>
        <v>407</v>
      </c>
      <c r="F1326" s="245">
        <f>E1326/D1326</f>
        <v>0.995110024449878</v>
      </c>
      <c r="G1326" s="244"/>
    </row>
    <row r="1327" s="198" customFormat="true" spans="1:7">
      <c r="A1327" s="223">
        <v>2240601</v>
      </c>
      <c r="B1327" s="223" t="s">
        <v>1757</v>
      </c>
      <c r="C1327" s="241">
        <v>408.8</v>
      </c>
      <c r="D1327" s="242">
        <v>409</v>
      </c>
      <c r="E1327" s="190">
        <v>407</v>
      </c>
      <c r="F1327" s="245">
        <f>E1327/D1327</f>
        <v>0.995110024449878</v>
      </c>
      <c r="G1327" s="244"/>
    </row>
    <row r="1328" s="198" customFormat="true" spans="1:7">
      <c r="A1328" s="223">
        <v>2240602</v>
      </c>
      <c r="B1328" s="223" t="s">
        <v>1758</v>
      </c>
      <c r="C1328" s="241">
        <v>0</v>
      </c>
      <c r="D1328" s="242"/>
      <c r="E1328" s="190">
        <v>0</v>
      </c>
      <c r="F1328" s="245"/>
      <c r="G1328" s="244"/>
    </row>
    <row r="1329" s="198" customFormat="true" spans="1:7">
      <c r="A1329" s="223">
        <v>2240699</v>
      </c>
      <c r="B1329" s="223" t="s">
        <v>1759</v>
      </c>
      <c r="C1329" s="241">
        <v>0</v>
      </c>
      <c r="D1329" s="242"/>
      <c r="E1329" s="190">
        <v>0</v>
      </c>
      <c r="F1329" s="245"/>
      <c r="G1329" s="244"/>
    </row>
    <row r="1330" s="198" customFormat="true" spans="1:7">
      <c r="A1330" s="223">
        <v>22407</v>
      </c>
      <c r="B1330" s="224" t="s">
        <v>1760</v>
      </c>
      <c r="C1330" s="241">
        <v>0</v>
      </c>
      <c r="D1330" s="242"/>
      <c r="E1330" s="190">
        <f>SUM(E1331:E1335)</f>
        <v>0</v>
      </c>
      <c r="F1330" s="245"/>
      <c r="G1330" s="244"/>
    </row>
    <row r="1331" s="198" customFormat="true" spans="1:7">
      <c r="A1331" s="223">
        <v>2240701</v>
      </c>
      <c r="B1331" s="223" t="s">
        <v>1761</v>
      </c>
      <c r="C1331" s="241">
        <v>0</v>
      </c>
      <c r="D1331" s="242"/>
      <c r="E1331" s="190">
        <v>0</v>
      </c>
      <c r="F1331" s="245"/>
      <c r="G1331" s="244"/>
    </row>
    <row r="1332" s="198" customFormat="true" spans="1:7">
      <c r="A1332" s="223">
        <v>2240702</v>
      </c>
      <c r="B1332" s="223" t="s">
        <v>1762</v>
      </c>
      <c r="C1332" s="241">
        <v>0</v>
      </c>
      <c r="D1332" s="242"/>
      <c r="E1332" s="190">
        <v>0</v>
      </c>
      <c r="F1332" s="245"/>
      <c r="G1332" s="244"/>
    </row>
    <row r="1333" s="198" customFormat="true" spans="1:7">
      <c r="A1333" s="223">
        <v>2240703</v>
      </c>
      <c r="B1333" s="223" t="s">
        <v>1763</v>
      </c>
      <c r="C1333" s="241">
        <v>0</v>
      </c>
      <c r="D1333" s="242"/>
      <c r="E1333" s="190">
        <v>0</v>
      </c>
      <c r="F1333" s="245"/>
      <c r="G1333" s="244"/>
    </row>
    <row r="1334" s="198" customFormat="true" spans="1:7">
      <c r="A1334" s="223">
        <v>2240704</v>
      </c>
      <c r="B1334" s="223" t="s">
        <v>1764</v>
      </c>
      <c r="C1334" s="241">
        <v>0</v>
      </c>
      <c r="D1334" s="242"/>
      <c r="E1334" s="190">
        <v>0</v>
      </c>
      <c r="F1334" s="245"/>
      <c r="G1334" s="244"/>
    </row>
    <row r="1335" s="198" customFormat="true" spans="1:7">
      <c r="A1335" s="223">
        <v>2240799</v>
      </c>
      <c r="B1335" s="223" t="s">
        <v>1765</v>
      </c>
      <c r="C1335" s="241">
        <v>0</v>
      </c>
      <c r="D1335" s="242"/>
      <c r="E1335" s="190">
        <v>0</v>
      </c>
      <c r="F1335" s="245"/>
      <c r="G1335" s="244"/>
    </row>
    <row r="1336" s="198" customFormat="true" spans="1:7">
      <c r="A1336" s="223">
        <v>22499</v>
      </c>
      <c r="B1336" s="224" t="s">
        <v>1766</v>
      </c>
      <c r="C1336" s="241">
        <v>197</v>
      </c>
      <c r="D1336" s="242"/>
      <c r="E1336" s="190">
        <v>0</v>
      </c>
      <c r="F1336" s="245"/>
      <c r="G1336" s="244"/>
    </row>
    <row r="1337" s="198" customFormat="true" spans="1:7">
      <c r="A1337" s="223">
        <v>229</v>
      </c>
      <c r="B1337" s="224" t="s">
        <v>1767</v>
      </c>
      <c r="C1337" s="241">
        <v>29065</v>
      </c>
      <c r="D1337" s="242">
        <f>SUM(D1338)</f>
        <v>-38544</v>
      </c>
      <c r="E1337" s="190">
        <f>E1338</f>
        <v>-48978</v>
      </c>
      <c r="F1337" s="247" t="s">
        <v>20</v>
      </c>
      <c r="G1337" s="244"/>
    </row>
    <row r="1338" s="198" customFormat="true" spans="1:7">
      <c r="A1338" s="223">
        <v>22999</v>
      </c>
      <c r="B1338" s="224" t="s">
        <v>1768</v>
      </c>
      <c r="C1338" s="241">
        <v>29065</v>
      </c>
      <c r="D1338" s="242">
        <f>SUM(D1339)</f>
        <v>-38544</v>
      </c>
      <c r="E1338" s="190">
        <f>E1339</f>
        <v>-48978</v>
      </c>
      <c r="F1338" s="247" t="s">
        <v>20</v>
      </c>
      <c r="G1338" s="244"/>
    </row>
    <row r="1339" s="198" customFormat="true" spans="1:7">
      <c r="A1339" s="223">
        <v>2299901</v>
      </c>
      <c r="B1339" s="223" t="s">
        <v>1769</v>
      </c>
      <c r="C1339" s="241">
        <v>29065</v>
      </c>
      <c r="D1339" s="242">
        <v>-38544</v>
      </c>
      <c r="E1339" s="190">
        <v>-48978</v>
      </c>
      <c r="F1339" s="247" t="s">
        <v>20</v>
      </c>
      <c r="G1339" s="244"/>
    </row>
    <row r="1340" s="198" customFormat="true" spans="1:7">
      <c r="A1340" s="223">
        <v>232</v>
      </c>
      <c r="B1340" s="224" t="s">
        <v>1770</v>
      </c>
      <c r="C1340" s="239"/>
      <c r="D1340" s="242">
        <f>D1343</f>
        <v>568</v>
      </c>
      <c r="E1340" s="190">
        <f>SUM(E1341,E1342,E1343)</f>
        <v>568</v>
      </c>
      <c r="F1340" s="245">
        <f t="shared" ref="F1340:F1344" si="83">E1340/D1340</f>
        <v>1</v>
      </c>
      <c r="G1340" s="244"/>
    </row>
    <row r="1341" s="198" customFormat="true" spans="1:7">
      <c r="A1341" s="223">
        <v>23201</v>
      </c>
      <c r="B1341" s="224" t="s">
        <v>1771</v>
      </c>
      <c r="C1341" s="239"/>
      <c r="D1341" s="242"/>
      <c r="E1341" s="190">
        <v>0</v>
      </c>
      <c r="F1341" s="245"/>
      <c r="G1341" s="244"/>
    </row>
    <row r="1342" s="198" customFormat="true" spans="1:7">
      <c r="A1342" s="223">
        <v>23202</v>
      </c>
      <c r="B1342" s="224" t="s">
        <v>1772</v>
      </c>
      <c r="C1342" s="239"/>
      <c r="D1342" s="242"/>
      <c r="E1342" s="190">
        <v>0</v>
      </c>
      <c r="F1342" s="245"/>
      <c r="G1342" s="244"/>
    </row>
    <row r="1343" s="198" customFormat="true" spans="1:7">
      <c r="A1343" s="223">
        <v>23203</v>
      </c>
      <c r="B1343" s="224" t="s">
        <v>1773</v>
      </c>
      <c r="C1343" s="239"/>
      <c r="D1343" s="242">
        <f>SUM(D1344)</f>
        <v>568</v>
      </c>
      <c r="E1343" s="190">
        <f>SUM(E1344:E1347)</f>
        <v>568</v>
      </c>
      <c r="F1343" s="245">
        <f t="shared" si="83"/>
        <v>1</v>
      </c>
      <c r="G1343" s="244"/>
    </row>
    <row r="1344" s="198" customFormat="true" spans="1:7">
      <c r="A1344" s="223">
        <v>2320301</v>
      </c>
      <c r="B1344" s="223" t="s">
        <v>1774</v>
      </c>
      <c r="C1344" s="246"/>
      <c r="D1344" s="242">
        <v>568</v>
      </c>
      <c r="E1344" s="190">
        <v>568</v>
      </c>
      <c r="F1344" s="245">
        <f t="shared" si="83"/>
        <v>1</v>
      </c>
      <c r="G1344" s="244"/>
    </row>
    <row r="1345" s="198" customFormat="true" spans="1:7">
      <c r="A1345" s="223">
        <v>2320302</v>
      </c>
      <c r="B1345" s="223" t="s">
        <v>1775</v>
      </c>
      <c r="C1345" s="246"/>
      <c r="D1345" s="242"/>
      <c r="E1345" s="190">
        <v>0</v>
      </c>
      <c r="F1345" s="245"/>
      <c r="G1345" s="244"/>
    </row>
    <row r="1346" s="198" customFormat="true" spans="1:7">
      <c r="A1346" s="223">
        <v>2320303</v>
      </c>
      <c r="B1346" s="223" t="s">
        <v>1776</v>
      </c>
      <c r="C1346" s="246"/>
      <c r="D1346" s="242"/>
      <c r="E1346" s="190">
        <v>0</v>
      </c>
      <c r="F1346" s="245"/>
      <c r="G1346" s="244"/>
    </row>
    <row r="1347" s="198" customFormat="true" spans="1:7">
      <c r="A1347" s="223">
        <v>2320304</v>
      </c>
      <c r="B1347" s="223" t="s">
        <v>1777</v>
      </c>
      <c r="C1347" s="246"/>
      <c r="D1347" s="249"/>
      <c r="E1347" s="190"/>
      <c r="F1347" s="245"/>
      <c r="G1347" s="244"/>
    </row>
    <row r="1348" s="198" customFormat="true" spans="1:7">
      <c r="A1348" s="223">
        <v>233</v>
      </c>
      <c r="B1348" s="224" t="s">
        <v>1778</v>
      </c>
      <c r="C1348" s="239"/>
      <c r="D1348" s="242"/>
      <c r="E1348" s="190">
        <f>E1349+E1350+E1351</f>
        <v>0</v>
      </c>
      <c r="F1348" s="245"/>
      <c r="G1348" s="244"/>
    </row>
    <row r="1349" s="198" customFormat="true" spans="1:7">
      <c r="A1349" s="223">
        <v>23301</v>
      </c>
      <c r="B1349" s="224" t="s">
        <v>1779</v>
      </c>
      <c r="C1349" s="239"/>
      <c r="D1349" s="242"/>
      <c r="E1349" s="190">
        <v>0</v>
      </c>
      <c r="F1349" s="245"/>
      <c r="G1349" s="244"/>
    </row>
    <row r="1350" s="198" customFormat="true" spans="1:7">
      <c r="A1350" s="223">
        <v>23302</v>
      </c>
      <c r="B1350" s="224" t="s">
        <v>1780</v>
      </c>
      <c r="C1350" s="239"/>
      <c r="D1350" s="242"/>
      <c r="E1350" s="190">
        <v>0</v>
      </c>
      <c r="F1350" s="245"/>
      <c r="G1350" s="244"/>
    </row>
    <row r="1351" s="198" customFormat="true" spans="1:7">
      <c r="A1351" s="223">
        <v>23303</v>
      </c>
      <c r="B1351" s="224" t="s">
        <v>1781</v>
      </c>
      <c r="C1351" s="239"/>
      <c r="D1351" s="242"/>
      <c r="E1351" s="190">
        <v>0</v>
      </c>
      <c r="F1351" s="245"/>
      <c r="G1351" s="244"/>
    </row>
  </sheetData>
  <mergeCells count="2">
    <mergeCell ref="A2:F2"/>
    <mergeCell ref="A3:C3"/>
  </mergeCells>
  <printOptions horizontalCentered="true"/>
  <pageMargins left="0.314583333333333" right="0.236111111111111" top="0.511805555555556" bottom="0.629861111111111" header="0" footer="0"/>
  <pageSetup paperSize="9" scale="88" fitToHeight="0" orientation="portrait"/>
  <headerFooter alignWithMargins="0">
    <oddFooter>&amp;C第 &amp;P 页 &amp;R&amp;A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69"/>
  <sheetViews>
    <sheetView showGridLines="0" workbookViewId="0">
      <pane xSplit="1" ySplit="4" topLeftCell="B27" activePane="bottomRight" state="frozen"/>
      <selection/>
      <selection pane="topRight"/>
      <selection pane="bottomLeft"/>
      <selection pane="bottomRight" activeCell="K30" sqref="K30"/>
    </sheetView>
  </sheetViews>
  <sheetFormatPr defaultColWidth="9" defaultRowHeight="13.5" outlineLevelCol="4"/>
  <cols>
    <col min="1" max="1" width="15.5" style="216" customWidth="true"/>
    <col min="2" max="2" width="30.75" style="216" customWidth="true"/>
    <col min="3" max="3" width="14.25" style="216" customWidth="true"/>
    <col min="4" max="4" width="14.25" style="217" customWidth="true"/>
    <col min="5" max="5" width="14.125" style="54" customWidth="true"/>
    <col min="6" max="16384" width="9" style="54"/>
  </cols>
  <sheetData>
    <row r="1" spans="1:1">
      <c r="A1" s="218" t="s">
        <v>1784</v>
      </c>
    </row>
    <row r="2" s="213" customFormat="true" ht="39.75" customHeight="true" spans="1:5">
      <c r="A2" s="219" t="s">
        <v>1785</v>
      </c>
      <c r="B2" s="219"/>
      <c r="C2" s="219"/>
      <c r="D2" s="219"/>
      <c r="E2" s="219"/>
    </row>
    <row r="3" spans="1:5">
      <c r="A3" s="220"/>
      <c r="B3" s="220"/>
      <c r="C3" s="220"/>
      <c r="D3" s="226"/>
      <c r="E3" s="230" t="s">
        <v>3</v>
      </c>
    </row>
    <row r="4" s="228" customFormat="true" ht="24.95" customHeight="true" spans="1:5">
      <c r="A4" s="229" t="s">
        <v>11</v>
      </c>
      <c r="B4" s="229" t="s">
        <v>73</v>
      </c>
      <c r="C4" s="222" t="s">
        <v>74</v>
      </c>
      <c r="D4" s="222" t="s">
        <v>1786</v>
      </c>
      <c r="E4" s="222" t="s">
        <v>1787</v>
      </c>
    </row>
    <row r="5" s="215" customFormat="true" ht="12" spans="1:5">
      <c r="A5" s="223"/>
      <c r="B5" s="185" t="s">
        <v>733</v>
      </c>
      <c r="C5" s="188">
        <f>SUM(C6:C69)</f>
        <v>801560</v>
      </c>
      <c r="D5" s="188">
        <v>597440</v>
      </c>
      <c r="E5" s="231">
        <f>D5/C5</f>
        <v>0.745346574180348</v>
      </c>
    </row>
    <row r="6" s="215" customFormat="true" ht="12" spans="1:5">
      <c r="A6" s="223">
        <v>501</v>
      </c>
      <c r="B6" s="224" t="s">
        <v>1788</v>
      </c>
      <c r="C6" s="190">
        <v>87966</v>
      </c>
      <c r="D6" s="190">
        <v>85287</v>
      </c>
      <c r="E6" s="227">
        <f>D6/C6</f>
        <v>0.969545051497169</v>
      </c>
    </row>
    <row r="7" s="215" customFormat="true" ht="12" spans="1:5">
      <c r="A7" s="223">
        <v>50101</v>
      </c>
      <c r="B7" s="223" t="s">
        <v>1789</v>
      </c>
      <c r="C7" s="190"/>
      <c r="D7" s="190">
        <v>55251</v>
      </c>
      <c r="E7" s="227"/>
    </row>
    <row r="8" s="215" customFormat="true" ht="12" spans="1:5">
      <c r="A8" s="223">
        <v>50102</v>
      </c>
      <c r="B8" s="223" t="s">
        <v>1790</v>
      </c>
      <c r="C8" s="190"/>
      <c r="D8" s="190">
        <v>9449</v>
      </c>
      <c r="E8" s="227"/>
    </row>
    <row r="9" s="215" customFormat="true" ht="12" spans="1:5">
      <c r="A9" s="223">
        <v>50103</v>
      </c>
      <c r="B9" s="223" t="s">
        <v>1791</v>
      </c>
      <c r="C9" s="190"/>
      <c r="D9" s="190">
        <v>5075</v>
      </c>
      <c r="E9" s="227"/>
    </row>
    <row r="10" s="215" customFormat="true" ht="12" spans="1:5">
      <c r="A10" s="223">
        <v>50199</v>
      </c>
      <c r="B10" s="223" t="s">
        <v>1792</v>
      </c>
      <c r="C10" s="190"/>
      <c r="D10" s="190">
        <v>15512</v>
      </c>
      <c r="E10" s="227"/>
    </row>
    <row r="11" s="215" customFormat="true" ht="12" spans="1:5">
      <c r="A11" s="223">
        <v>502</v>
      </c>
      <c r="B11" s="224" t="s">
        <v>1793</v>
      </c>
      <c r="C11" s="190">
        <v>160664</v>
      </c>
      <c r="D11" s="190">
        <v>151254</v>
      </c>
      <c r="E11" s="227">
        <f>D11/C11</f>
        <v>0.941430563162874</v>
      </c>
    </row>
    <row r="12" s="215" customFormat="true" ht="12" spans="1:5">
      <c r="A12" s="223">
        <v>50201</v>
      </c>
      <c r="B12" s="223" t="s">
        <v>1794</v>
      </c>
      <c r="C12" s="190"/>
      <c r="D12" s="190">
        <v>26071</v>
      </c>
      <c r="E12" s="227"/>
    </row>
    <row r="13" s="215" customFormat="true" ht="12" spans="1:5">
      <c r="A13" s="223">
        <v>50202</v>
      </c>
      <c r="B13" s="223" t="s">
        <v>1795</v>
      </c>
      <c r="C13" s="190"/>
      <c r="D13" s="190">
        <v>372</v>
      </c>
      <c r="E13" s="227"/>
    </row>
    <row r="14" s="215" customFormat="true" ht="12" spans="1:5">
      <c r="A14" s="223">
        <v>50203</v>
      </c>
      <c r="B14" s="223" t="s">
        <v>1796</v>
      </c>
      <c r="C14" s="190"/>
      <c r="D14" s="190">
        <v>905</v>
      </c>
      <c r="E14" s="227"/>
    </row>
    <row r="15" s="215" customFormat="true" ht="12" spans="1:5">
      <c r="A15" s="223">
        <v>50204</v>
      </c>
      <c r="B15" s="223" t="s">
        <v>1797</v>
      </c>
      <c r="C15" s="190"/>
      <c r="D15" s="190">
        <v>2377</v>
      </c>
      <c r="E15" s="227"/>
    </row>
    <row r="16" s="215" customFormat="true" ht="12" spans="1:5">
      <c r="A16" s="223">
        <v>50205</v>
      </c>
      <c r="B16" s="223" t="s">
        <v>1798</v>
      </c>
      <c r="C16" s="190"/>
      <c r="D16" s="190">
        <v>98838</v>
      </c>
      <c r="E16" s="227"/>
    </row>
    <row r="17" s="215" customFormat="true" ht="12" spans="1:5">
      <c r="A17" s="223">
        <v>50206</v>
      </c>
      <c r="B17" s="223" t="s">
        <v>1799</v>
      </c>
      <c r="C17" s="190"/>
      <c r="D17" s="190">
        <v>8</v>
      </c>
      <c r="E17" s="227"/>
    </row>
    <row r="18" s="215" customFormat="true" ht="12" spans="1:5">
      <c r="A18" s="223">
        <v>50207</v>
      </c>
      <c r="B18" s="223" t="s">
        <v>1800</v>
      </c>
      <c r="C18" s="190"/>
      <c r="D18" s="190">
        <v>59</v>
      </c>
      <c r="E18" s="227"/>
    </row>
    <row r="19" s="215" customFormat="true" ht="12" spans="1:5">
      <c r="A19" s="223">
        <v>50208</v>
      </c>
      <c r="B19" s="223" t="s">
        <v>1801</v>
      </c>
      <c r="C19" s="190"/>
      <c r="D19" s="190">
        <v>938</v>
      </c>
      <c r="E19" s="227"/>
    </row>
    <row r="20" s="215" customFormat="true" ht="12" spans="1:5">
      <c r="A20" s="223">
        <v>50209</v>
      </c>
      <c r="B20" s="223" t="s">
        <v>1802</v>
      </c>
      <c r="C20" s="190"/>
      <c r="D20" s="190">
        <v>8673</v>
      </c>
      <c r="E20" s="227"/>
    </row>
    <row r="21" s="215" customFormat="true" ht="12" spans="1:5">
      <c r="A21" s="223">
        <v>50299</v>
      </c>
      <c r="B21" s="223" t="s">
        <v>1803</v>
      </c>
      <c r="C21" s="190"/>
      <c r="D21" s="190">
        <v>13013</v>
      </c>
      <c r="E21" s="227"/>
    </row>
    <row r="22" s="215" customFormat="true" ht="12" spans="1:5">
      <c r="A22" s="223">
        <v>503</v>
      </c>
      <c r="B22" s="224" t="s">
        <v>1804</v>
      </c>
      <c r="C22" s="190">
        <v>20999</v>
      </c>
      <c r="D22" s="190">
        <v>-51063</v>
      </c>
      <c r="E22" s="227">
        <f>D22/C22</f>
        <v>-2.4316872232011</v>
      </c>
    </row>
    <row r="23" s="215" customFormat="true" ht="12" spans="1:5">
      <c r="A23" s="223">
        <v>50301</v>
      </c>
      <c r="B23" s="223" t="s">
        <v>1805</v>
      </c>
      <c r="C23" s="190"/>
      <c r="D23" s="190">
        <v>5029</v>
      </c>
      <c r="E23" s="227"/>
    </row>
    <row r="24" s="215" customFormat="true" ht="12" spans="1:5">
      <c r="A24" s="223">
        <v>50302</v>
      </c>
      <c r="B24" s="223" t="s">
        <v>1806</v>
      </c>
      <c r="C24" s="190"/>
      <c r="D24" s="190">
        <v>14</v>
      </c>
      <c r="E24" s="227"/>
    </row>
    <row r="25" s="215" customFormat="true" ht="12" spans="1:5">
      <c r="A25" s="223">
        <v>50303</v>
      </c>
      <c r="B25" s="223" t="s">
        <v>1807</v>
      </c>
      <c r="C25" s="190"/>
      <c r="D25" s="190"/>
      <c r="E25" s="227"/>
    </row>
    <row r="26" s="215" customFormat="true" ht="12" spans="1:5">
      <c r="A26" s="223">
        <v>50305</v>
      </c>
      <c r="B26" s="223" t="s">
        <v>1808</v>
      </c>
      <c r="C26" s="190"/>
      <c r="D26" s="190"/>
      <c r="E26" s="227"/>
    </row>
    <row r="27" s="215" customFormat="true" ht="12" spans="1:5">
      <c r="A27" s="223">
        <v>50306</v>
      </c>
      <c r="B27" s="223" t="s">
        <v>1809</v>
      </c>
      <c r="C27" s="190"/>
      <c r="D27" s="190">
        <v>6738</v>
      </c>
      <c r="E27" s="227"/>
    </row>
    <row r="28" s="215" customFormat="true" ht="12" spans="1:5">
      <c r="A28" s="223">
        <v>50307</v>
      </c>
      <c r="B28" s="223" t="s">
        <v>1810</v>
      </c>
      <c r="C28" s="190"/>
      <c r="D28" s="190">
        <v>2288</v>
      </c>
      <c r="E28" s="227"/>
    </row>
    <row r="29" s="215" customFormat="true" ht="12" spans="1:5">
      <c r="A29" s="223">
        <v>50399</v>
      </c>
      <c r="B29" s="223" t="s">
        <v>1811</v>
      </c>
      <c r="C29" s="190"/>
      <c r="D29" s="190">
        <v>-65132</v>
      </c>
      <c r="E29" s="227"/>
    </row>
    <row r="30" s="215" customFormat="true" ht="12" spans="1:5">
      <c r="A30" s="223">
        <v>504</v>
      </c>
      <c r="B30" s="224" t="s">
        <v>1812</v>
      </c>
      <c r="C30" s="190">
        <v>93008</v>
      </c>
      <c r="D30" s="190">
        <v>70301</v>
      </c>
      <c r="E30" s="227">
        <f>D30/C30</f>
        <v>0.755859710992603</v>
      </c>
    </row>
    <row r="31" s="215" customFormat="true" ht="12" spans="1:5">
      <c r="A31" s="223">
        <v>50401</v>
      </c>
      <c r="B31" s="223" t="s">
        <v>1805</v>
      </c>
      <c r="C31" s="190"/>
      <c r="D31" s="190">
        <v>12135</v>
      </c>
      <c r="E31" s="227"/>
    </row>
    <row r="32" s="215" customFormat="true" ht="12" spans="1:5">
      <c r="A32" s="223">
        <v>50402</v>
      </c>
      <c r="B32" s="223" t="s">
        <v>1806</v>
      </c>
      <c r="C32" s="190"/>
      <c r="D32" s="190">
        <v>32359</v>
      </c>
      <c r="E32" s="227"/>
    </row>
    <row r="33" s="215" customFormat="true" ht="12" spans="1:5">
      <c r="A33" s="223">
        <v>50403</v>
      </c>
      <c r="B33" s="223" t="s">
        <v>1807</v>
      </c>
      <c r="C33" s="190"/>
      <c r="D33" s="190">
        <v>30</v>
      </c>
      <c r="E33" s="227"/>
    </row>
    <row r="34" s="215" customFormat="true" ht="12" spans="1:5">
      <c r="A34" s="223">
        <v>50404</v>
      </c>
      <c r="B34" s="223" t="s">
        <v>1809</v>
      </c>
      <c r="C34" s="190"/>
      <c r="D34" s="190">
        <v>11287</v>
      </c>
      <c r="E34" s="227"/>
    </row>
    <row r="35" s="215" customFormat="true" ht="12" spans="1:5">
      <c r="A35" s="223">
        <v>50405</v>
      </c>
      <c r="B35" s="223" t="s">
        <v>1810</v>
      </c>
      <c r="C35" s="190"/>
      <c r="D35" s="190">
        <v>5536</v>
      </c>
      <c r="E35" s="227"/>
    </row>
    <row r="36" s="215" customFormat="true" ht="12" spans="1:5">
      <c r="A36" s="223">
        <v>50499</v>
      </c>
      <c r="B36" s="223" t="s">
        <v>1811</v>
      </c>
      <c r="C36" s="190"/>
      <c r="D36" s="190">
        <v>8954</v>
      </c>
      <c r="E36" s="227"/>
    </row>
    <row r="37" s="215" customFormat="true" ht="12" spans="1:5">
      <c r="A37" s="223">
        <v>505</v>
      </c>
      <c r="B37" s="224" t="s">
        <v>1813</v>
      </c>
      <c r="C37" s="190">
        <v>189617</v>
      </c>
      <c r="D37" s="190">
        <v>200095</v>
      </c>
      <c r="E37" s="227">
        <f>D37/C37</f>
        <v>1.05525875844465</v>
      </c>
    </row>
    <row r="38" s="215" customFormat="true" ht="12" spans="1:5">
      <c r="A38" s="223">
        <v>50501</v>
      </c>
      <c r="B38" s="223" t="s">
        <v>1814</v>
      </c>
      <c r="C38" s="190"/>
      <c r="D38" s="190">
        <v>144739</v>
      </c>
      <c r="E38" s="227"/>
    </row>
    <row r="39" s="215" customFormat="true" ht="12" spans="1:5">
      <c r="A39" s="223">
        <v>50502</v>
      </c>
      <c r="B39" s="223" t="s">
        <v>1815</v>
      </c>
      <c r="C39" s="190"/>
      <c r="D39" s="190">
        <v>55338</v>
      </c>
      <c r="E39" s="227"/>
    </row>
    <row r="40" s="215" customFormat="true" ht="12" spans="1:5">
      <c r="A40" s="223">
        <v>50599</v>
      </c>
      <c r="B40" s="223" t="s">
        <v>1816</v>
      </c>
      <c r="C40" s="190"/>
      <c r="D40" s="190">
        <v>18</v>
      </c>
      <c r="E40" s="227"/>
    </row>
    <row r="41" s="215" customFormat="true" ht="12" spans="1:5">
      <c r="A41" s="223">
        <v>506</v>
      </c>
      <c r="B41" s="224" t="s">
        <v>1817</v>
      </c>
      <c r="C41" s="190">
        <v>159238</v>
      </c>
      <c r="D41" s="190">
        <v>108667</v>
      </c>
      <c r="E41" s="227">
        <f>D41/C41</f>
        <v>0.682418769389216</v>
      </c>
    </row>
    <row r="42" s="215" customFormat="true" ht="12" spans="1:5">
      <c r="A42" s="223">
        <v>50601</v>
      </c>
      <c r="B42" s="223" t="s">
        <v>1818</v>
      </c>
      <c r="C42" s="190"/>
      <c r="D42" s="190">
        <v>2263</v>
      </c>
      <c r="E42" s="227"/>
    </row>
    <row r="43" s="215" customFormat="true" ht="12" spans="1:5">
      <c r="A43" s="223">
        <v>50602</v>
      </c>
      <c r="B43" s="223" t="s">
        <v>1819</v>
      </c>
      <c r="C43" s="190"/>
      <c r="D43" s="190">
        <v>106404</v>
      </c>
      <c r="E43" s="227"/>
    </row>
    <row r="44" s="215" customFormat="true" ht="12" spans="1:5">
      <c r="A44" s="223">
        <v>507</v>
      </c>
      <c r="B44" s="224" t="s">
        <v>1820</v>
      </c>
      <c r="C44" s="190">
        <v>13977</v>
      </c>
      <c r="D44" s="190">
        <v>17836</v>
      </c>
      <c r="E44" s="227">
        <f>D44/C44</f>
        <v>1.27609644415826</v>
      </c>
    </row>
    <row r="45" s="215" customFormat="true" ht="12" spans="1:5">
      <c r="A45" s="223">
        <v>50701</v>
      </c>
      <c r="B45" s="223" t="s">
        <v>1821</v>
      </c>
      <c r="C45" s="190"/>
      <c r="D45" s="190">
        <v>7860</v>
      </c>
      <c r="E45" s="227"/>
    </row>
    <row r="46" s="215" customFormat="true" ht="12" spans="1:5">
      <c r="A46" s="223">
        <v>50702</v>
      </c>
      <c r="B46" s="223" t="s">
        <v>1822</v>
      </c>
      <c r="C46" s="190"/>
      <c r="D46" s="190"/>
      <c r="E46" s="227"/>
    </row>
    <row r="47" s="215" customFormat="true" ht="12" spans="1:5">
      <c r="A47" s="223">
        <v>50799</v>
      </c>
      <c r="B47" s="223" t="s">
        <v>1823</v>
      </c>
      <c r="C47" s="190"/>
      <c r="D47" s="190">
        <v>9976</v>
      </c>
      <c r="E47" s="227"/>
    </row>
    <row r="48" s="215" customFormat="true" ht="12" spans="1:5">
      <c r="A48" s="223">
        <v>508</v>
      </c>
      <c r="B48" s="224" t="s">
        <v>1824</v>
      </c>
      <c r="C48" s="190"/>
      <c r="D48" s="190"/>
      <c r="E48" s="227"/>
    </row>
    <row r="49" s="215" customFormat="true" ht="12" spans="1:5">
      <c r="A49" s="223">
        <v>50801</v>
      </c>
      <c r="B49" s="223" t="s">
        <v>1825</v>
      </c>
      <c r="C49" s="190"/>
      <c r="D49" s="190"/>
      <c r="E49" s="227"/>
    </row>
    <row r="50" s="215" customFormat="true" ht="12" spans="1:5">
      <c r="A50" s="223">
        <v>50802</v>
      </c>
      <c r="B50" s="223" t="s">
        <v>1826</v>
      </c>
      <c r="C50" s="190"/>
      <c r="D50" s="190"/>
      <c r="E50" s="227"/>
    </row>
    <row r="51" s="215" customFormat="true" ht="12" spans="1:5">
      <c r="A51" s="223">
        <v>509</v>
      </c>
      <c r="B51" s="224" t="s">
        <v>1827</v>
      </c>
      <c r="C51" s="190">
        <v>42104</v>
      </c>
      <c r="D51" s="190">
        <v>8895</v>
      </c>
      <c r="E51" s="227">
        <f>D51/C51</f>
        <v>0.211262587877636</v>
      </c>
    </row>
    <row r="52" s="215" customFormat="true" ht="12" spans="1:5">
      <c r="A52" s="223">
        <v>50901</v>
      </c>
      <c r="B52" s="223" t="s">
        <v>1828</v>
      </c>
      <c r="C52" s="190"/>
      <c r="D52" s="190">
        <v>17066</v>
      </c>
      <c r="E52" s="227"/>
    </row>
    <row r="53" s="215" customFormat="true" ht="12" spans="1:5">
      <c r="A53" s="223">
        <v>50902</v>
      </c>
      <c r="B53" s="223" t="s">
        <v>1829</v>
      </c>
      <c r="C53" s="190"/>
      <c r="D53" s="190">
        <v>329</v>
      </c>
      <c r="E53" s="227"/>
    </row>
    <row r="54" s="215" customFormat="true" ht="12" spans="1:5">
      <c r="A54" s="223">
        <v>50903</v>
      </c>
      <c r="B54" s="223" t="s">
        <v>1830</v>
      </c>
      <c r="C54" s="190"/>
      <c r="D54" s="190"/>
      <c r="E54" s="227"/>
    </row>
    <row r="55" s="215" customFormat="true" ht="12" spans="1:5">
      <c r="A55" s="223">
        <v>50905</v>
      </c>
      <c r="B55" s="223" t="s">
        <v>1831</v>
      </c>
      <c r="C55" s="190"/>
      <c r="D55" s="190">
        <v>-17563</v>
      </c>
      <c r="E55" s="227"/>
    </row>
    <row r="56" s="215" customFormat="true" ht="12" spans="1:5">
      <c r="A56" s="223">
        <v>50999</v>
      </c>
      <c r="B56" s="223" t="s">
        <v>1832</v>
      </c>
      <c r="C56" s="190"/>
      <c r="D56" s="190">
        <v>9063</v>
      </c>
      <c r="E56" s="227"/>
    </row>
    <row r="57" s="215" customFormat="true" ht="12" spans="1:5">
      <c r="A57" s="223">
        <v>510</v>
      </c>
      <c r="B57" s="224" t="s">
        <v>1833</v>
      </c>
      <c r="C57" s="190"/>
      <c r="D57" s="190">
        <v>3</v>
      </c>
      <c r="E57" s="227"/>
    </row>
    <row r="58" s="215" customFormat="true" ht="12" spans="1:5">
      <c r="A58" s="223">
        <v>51002</v>
      </c>
      <c r="B58" s="223" t="s">
        <v>1834</v>
      </c>
      <c r="C58" s="190"/>
      <c r="D58" s="190">
        <v>3</v>
      </c>
      <c r="E58" s="227"/>
    </row>
    <row r="59" s="215" customFormat="true" ht="12" spans="1:5">
      <c r="A59" s="223">
        <v>51003</v>
      </c>
      <c r="B59" s="223" t="s">
        <v>1134</v>
      </c>
      <c r="C59" s="190"/>
      <c r="D59" s="190"/>
      <c r="E59" s="227"/>
    </row>
    <row r="60" s="215" customFormat="true" ht="12" spans="1:5">
      <c r="A60" s="223">
        <v>511</v>
      </c>
      <c r="B60" s="224" t="s">
        <v>1835</v>
      </c>
      <c r="C60" s="190"/>
      <c r="D60" s="190">
        <v>568</v>
      </c>
      <c r="E60" s="227"/>
    </row>
    <row r="61" s="215" customFormat="true" ht="12" spans="1:5">
      <c r="A61" s="223">
        <v>51101</v>
      </c>
      <c r="B61" s="223" t="s">
        <v>1836</v>
      </c>
      <c r="C61" s="190"/>
      <c r="D61" s="190">
        <v>568</v>
      </c>
      <c r="E61" s="227"/>
    </row>
    <row r="62" s="215" customFormat="true" ht="12" spans="1:5">
      <c r="A62" s="223">
        <v>51102</v>
      </c>
      <c r="B62" s="223" t="s">
        <v>1837</v>
      </c>
      <c r="C62" s="190"/>
      <c r="D62" s="190"/>
      <c r="E62" s="227"/>
    </row>
    <row r="63" s="215" customFormat="true" ht="12" spans="1:5">
      <c r="A63" s="223">
        <v>51103</v>
      </c>
      <c r="B63" s="223" t="s">
        <v>1838</v>
      </c>
      <c r="C63" s="190"/>
      <c r="D63" s="190"/>
      <c r="E63" s="227"/>
    </row>
    <row r="64" s="215" customFormat="true" ht="12" spans="1:5">
      <c r="A64" s="223">
        <v>51104</v>
      </c>
      <c r="B64" s="223" t="s">
        <v>1839</v>
      </c>
      <c r="C64" s="190"/>
      <c r="D64" s="190"/>
      <c r="E64" s="227"/>
    </row>
    <row r="65" s="215" customFormat="true" ht="12" spans="1:5">
      <c r="A65" s="223">
        <v>599</v>
      </c>
      <c r="B65" s="224" t="s">
        <v>1840</v>
      </c>
      <c r="C65" s="190">
        <v>33987</v>
      </c>
      <c r="D65" s="190">
        <v>5597</v>
      </c>
      <c r="E65" s="227">
        <f>D65/C65</f>
        <v>0.164680613175626</v>
      </c>
    </row>
    <row r="66" s="215" customFormat="true" ht="12" spans="1:5">
      <c r="A66" s="223">
        <v>59906</v>
      </c>
      <c r="B66" s="223" t="s">
        <v>1841</v>
      </c>
      <c r="C66" s="190"/>
      <c r="D66" s="190"/>
      <c r="E66" s="227"/>
    </row>
    <row r="67" s="215" customFormat="true" ht="12" spans="1:5">
      <c r="A67" s="223">
        <v>59907</v>
      </c>
      <c r="B67" s="223" t="s">
        <v>1842</v>
      </c>
      <c r="C67" s="190"/>
      <c r="D67" s="190"/>
      <c r="E67" s="227"/>
    </row>
    <row r="68" s="215" customFormat="true" ht="12" spans="1:5">
      <c r="A68" s="223">
        <v>59908</v>
      </c>
      <c r="B68" s="223" t="s">
        <v>1843</v>
      </c>
      <c r="C68" s="190"/>
      <c r="D68" s="190">
        <v>5549</v>
      </c>
      <c r="E68" s="227"/>
    </row>
    <row r="69" s="215" customFormat="true" ht="12" spans="1:5">
      <c r="A69" s="223">
        <v>59999</v>
      </c>
      <c r="B69" s="223" t="s">
        <v>1622</v>
      </c>
      <c r="C69" s="190"/>
      <c r="D69" s="190">
        <v>48</v>
      </c>
      <c r="E69" s="227"/>
    </row>
  </sheetData>
  <mergeCells count="1">
    <mergeCell ref="A2:E2"/>
  </mergeCells>
  <printOptions horizontalCentered="true"/>
  <pageMargins left="0.668055555555556" right="0.511805555555556" top="0.826388888888889" bottom="0.708333333333333" header="0" footer="0"/>
  <pageSetup paperSize="9" scale="95" fitToHeight="0" orientation="portrait"/>
  <headerFooter>
    <oddFooter>&amp;C第 &amp;P 页 &amp;R&amp;A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69"/>
  <sheetViews>
    <sheetView showGridLines="0" workbookViewId="0">
      <pane xSplit="1" ySplit="4" topLeftCell="B35" activePane="bottomRight" state="frozen"/>
      <selection/>
      <selection pane="topRight"/>
      <selection pane="bottomLeft"/>
      <selection pane="bottomRight" activeCell="C55" sqref="C55"/>
    </sheetView>
  </sheetViews>
  <sheetFormatPr defaultColWidth="9" defaultRowHeight="13.5" outlineLevelCol="4"/>
  <cols>
    <col min="1" max="1" width="15.5" style="216" customWidth="true"/>
    <col min="2" max="2" width="30.75" style="216" customWidth="true"/>
    <col min="3" max="4" width="14" style="216" customWidth="true"/>
    <col min="5" max="5" width="14" style="217" customWidth="true"/>
    <col min="6" max="16384" width="9" style="54"/>
  </cols>
  <sheetData>
    <row r="1" spans="1:1">
      <c r="A1" s="218" t="s">
        <v>1844</v>
      </c>
    </row>
    <row r="2" s="213" customFormat="true" ht="39.75" customHeight="true" spans="1:5">
      <c r="A2" s="219" t="s">
        <v>1845</v>
      </c>
      <c r="B2" s="219"/>
      <c r="C2" s="219"/>
      <c r="D2" s="219"/>
      <c r="E2" s="219"/>
    </row>
    <row r="3" spans="1:5">
      <c r="A3" s="220"/>
      <c r="B3" s="220"/>
      <c r="C3" s="220"/>
      <c r="D3" s="220"/>
      <c r="E3" s="226" t="s">
        <v>3</v>
      </c>
    </row>
    <row r="4" s="214" customFormat="true" ht="24.95" customHeight="true" spans="1:5">
      <c r="A4" s="221" t="s">
        <v>11</v>
      </c>
      <c r="B4" s="221" t="s">
        <v>73</v>
      </c>
      <c r="C4" s="222" t="s">
        <v>74</v>
      </c>
      <c r="D4" s="222" t="s">
        <v>1786</v>
      </c>
      <c r="E4" s="222" t="s">
        <v>1787</v>
      </c>
    </row>
    <row r="5" s="215" customFormat="true" ht="12" spans="1:5">
      <c r="A5" s="223"/>
      <c r="B5" s="185" t="s">
        <v>733</v>
      </c>
      <c r="C5" s="190">
        <f>SUM(C6,C11,C22,C30,C37,C41,C51,C57)</f>
        <v>250374</v>
      </c>
      <c r="D5" s="190">
        <v>217489</v>
      </c>
      <c r="E5" s="227">
        <f t="shared" ref="E5:E9" si="0">D5/C5</f>
        <v>0.868656489891123</v>
      </c>
    </row>
    <row r="6" s="215" customFormat="true" ht="12" spans="1:5">
      <c r="A6" s="223">
        <v>501</v>
      </c>
      <c r="B6" s="224" t="s">
        <v>1788</v>
      </c>
      <c r="C6" s="190">
        <v>74230</v>
      </c>
      <c r="D6" s="190">
        <v>68812</v>
      </c>
      <c r="E6" s="227">
        <f t="shared" si="0"/>
        <v>0.927010642597333</v>
      </c>
    </row>
    <row r="7" s="215" customFormat="true" ht="12" spans="1:5">
      <c r="A7" s="223">
        <v>50101</v>
      </c>
      <c r="B7" s="223" t="s">
        <v>1789</v>
      </c>
      <c r="C7" s="190">
        <v>61686</v>
      </c>
      <c r="D7" s="190">
        <v>54995</v>
      </c>
      <c r="E7" s="227">
        <f t="shared" si="0"/>
        <v>0.891531303699381</v>
      </c>
    </row>
    <row r="8" s="215" customFormat="true" ht="12" spans="1:5">
      <c r="A8" s="223">
        <v>50102</v>
      </c>
      <c r="B8" s="223" t="s">
        <v>1790</v>
      </c>
      <c r="C8" s="190">
        <v>6995</v>
      </c>
      <c r="D8" s="190">
        <v>7317</v>
      </c>
      <c r="E8" s="227">
        <f t="shared" si="0"/>
        <v>1.04603288062902</v>
      </c>
    </row>
    <row r="9" s="215" customFormat="true" ht="12" spans="1:5">
      <c r="A9" s="223">
        <v>50103</v>
      </c>
      <c r="B9" s="223" t="s">
        <v>1791</v>
      </c>
      <c r="C9" s="190">
        <v>5549</v>
      </c>
      <c r="D9" s="190">
        <v>5056</v>
      </c>
      <c r="E9" s="227">
        <f t="shared" si="0"/>
        <v>0.911155163092449</v>
      </c>
    </row>
    <row r="10" s="215" customFormat="true" ht="12" spans="1:5">
      <c r="A10" s="223">
        <v>50199</v>
      </c>
      <c r="B10" s="223" t="s">
        <v>1792</v>
      </c>
      <c r="C10" s="190"/>
      <c r="D10" s="190">
        <v>1444</v>
      </c>
      <c r="E10" s="190"/>
    </row>
    <row r="11" s="215" customFormat="true" ht="12" spans="1:5">
      <c r="A11" s="223">
        <v>502</v>
      </c>
      <c r="B11" s="224" t="s">
        <v>1793</v>
      </c>
      <c r="C11" s="190">
        <v>20021</v>
      </c>
      <c r="D11" s="190">
        <v>18701</v>
      </c>
      <c r="E11" s="227">
        <f t="shared" ref="E11:E14" si="1">D11/C11</f>
        <v>0.934069227311323</v>
      </c>
    </row>
    <row r="12" s="215" customFormat="true" ht="12" spans="1:5">
      <c r="A12" s="223">
        <v>50201</v>
      </c>
      <c r="B12" s="223" t="s">
        <v>1794</v>
      </c>
      <c r="C12" s="190">
        <v>17444</v>
      </c>
      <c r="D12" s="190">
        <v>16318</v>
      </c>
      <c r="E12" s="227">
        <f t="shared" si="1"/>
        <v>0.935450584728273</v>
      </c>
    </row>
    <row r="13" s="215" customFormat="true" spans="1:5">
      <c r="A13" s="223">
        <v>50202</v>
      </c>
      <c r="B13" s="223" t="s">
        <v>1795</v>
      </c>
      <c r="C13" s="225">
        <v>94.72565</v>
      </c>
      <c r="D13" s="190">
        <v>4</v>
      </c>
      <c r="E13" s="227">
        <f t="shared" si="1"/>
        <v>0.0422272108979986</v>
      </c>
    </row>
    <row r="14" s="215" customFormat="true" spans="1:5">
      <c r="A14" s="223">
        <v>50203</v>
      </c>
      <c r="B14" s="223" t="s">
        <v>1796</v>
      </c>
      <c r="C14" s="225">
        <v>158.3977</v>
      </c>
      <c r="D14" s="190">
        <v>59</v>
      </c>
      <c r="E14" s="227">
        <f t="shared" si="1"/>
        <v>0.372480155961861</v>
      </c>
    </row>
    <row r="15" s="215" customFormat="true" ht="12" spans="1:5">
      <c r="A15" s="223">
        <v>50204</v>
      </c>
      <c r="B15" s="223" t="s">
        <v>1797</v>
      </c>
      <c r="C15" s="190"/>
      <c r="D15" s="190">
        <v>26</v>
      </c>
      <c r="E15" s="190"/>
    </row>
    <row r="16" s="215" customFormat="true" ht="12" spans="1:5">
      <c r="A16" s="223">
        <v>50205</v>
      </c>
      <c r="B16" s="223" t="s">
        <v>1798</v>
      </c>
      <c r="C16" s="190"/>
      <c r="D16" s="190">
        <v>451</v>
      </c>
      <c r="E16" s="190"/>
    </row>
    <row r="17" s="215" customFormat="true" ht="12" spans="1:5">
      <c r="A17" s="223">
        <v>50206</v>
      </c>
      <c r="B17" s="223" t="s">
        <v>1799</v>
      </c>
      <c r="C17" s="190"/>
      <c r="D17" s="190">
        <v>1</v>
      </c>
      <c r="E17" s="190"/>
    </row>
    <row r="18" s="215" customFormat="true" ht="12" spans="1:5">
      <c r="A18" s="223">
        <v>50207</v>
      </c>
      <c r="B18" s="223" t="s">
        <v>1800</v>
      </c>
      <c r="C18" s="190"/>
      <c r="D18" s="190">
        <v>2</v>
      </c>
      <c r="E18" s="190"/>
    </row>
    <row r="19" s="215" customFormat="true" spans="1:5">
      <c r="A19" s="223">
        <v>50208</v>
      </c>
      <c r="B19" s="223" t="s">
        <v>1801</v>
      </c>
      <c r="C19" s="225">
        <v>1375.725</v>
      </c>
      <c r="D19" s="190">
        <v>926</v>
      </c>
      <c r="E19" s="227">
        <f t="shared" ref="E19:E22" si="2">D19/C19</f>
        <v>0.673099638372495</v>
      </c>
    </row>
    <row r="20" s="215" customFormat="true" spans="1:5">
      <c r="A20" s="223">
        <v>50209</v>
      </c>
      <c r="B20" s="223" t="s">
        <v>1802</v>
      </c>
      <c r="C20" s="225">
        <v>603.016</v>
      </c>
      <c r="D20" s="190">
        <v>516</v>
      </c>
      <c r="E20" s="227">
        <f t="shared" si="2"/>
        <v>0.855698687928679</v>
      </c>
    </row>
    <row r="21" s="215" customFormat="true" spans="1:5">
      <c r="A21" s="223">
        <v>50299</v>
      </c>
      <c r="B21" s="223" t="s">
        <v>1803</v>
      </c>
      <c r="C21" s="225">
        <v>344.5576</v>
      </c>
      <c r="D21" s="190">
        <v>398</v>
      </c>
      <c r="E21" s="227">
        <f t="shared" si="2"/>
        <v>1.15510440054145</v>
      </c>
    </row>
    <row r="22" s="215" customFormat="true" ht="12" spans="1:5">
      <c r="A22" s="223">
        <v>503</v>
      </c>
      <c r="B22" s="224" t="s">
        <v>1804</v>
      </c>
      <c r="C22" s="190">
        <v>179</v>
      </c>
      <c r="D22" s="190">
        <v>192</v>
      </c>
      <c r="E22" s="227">
        <f t="shared" si="2"/>
        <v>1.07262569832402</v>
      </c>
    </row>
    <row r="23" s="215" customFormat="true" ht="12" spans="1:5">
      <c r="A23" s="223">
        <v>50301</v>
      </c>
      <c r="B23" s="223" t="s">
        <v>1805</v>
      </c>
      <c r="C23" s="190"/>
      <c r="D23" s="190"/>
      <c r="E23" s="190"/>
    </row>
    <row r="24" s="215" customFormat="true" ht="12" spans="1:5">
      <c r="A24" s="223">
        <v>50302</v>
      </c>
      <c r="B24" s="223" t="s">
        <v>1806</v>
      </c>
      <c r="C24" s="190"/>
      <c r="D24" s="190"/>
      <c r="E24" s="190"/>
    </row>
    <row r="25" s="215" customFormat="true" ht="12" spans="1:5">
      <c r="A25" s="223">
        <v>50303</v>
      </c>
      <c r="B25" s="223" t="s">
        <v>1807</v>
      </c>
      <c r="C25" s="190"/>
      <c r="D25" s="190"/>
      <c r="E25" s="190"/>
    </row>
    <row r="26" s="215" customFormat="true" ht="12" spans="1:5">
      <c r="A26" s="223">
        <v>50305</v>
      </c>
      <c r="B26" s="223" t="s">
        <v>1808</v>
      </c>
      <c r="C26" s="190"/>
      <c r="D26" s="190"/>
      <c r="E26" s="190"/>
    </row>
    <row r="27" s="215" customFormat="true" spans="1:5">
      <c r="A27" s="223">
        <v>50306</v>
      </c>
      <c r="B27" s="223" t="s">
        <v>1809</v>
      </c>
      <c r="C27" s="225">
        <v>178.76875</v>
      </c>
      <c r="D27" s="190">
        <v>192</v>
      </c>
      <c r="E27" s="227">
        <f>D27/C27</f>
        <v>1.07401321539699</v>
      </c>
    </row>
    <row r="28" s="215" customFormat="true" ht="12" spans="1:5">
      <c r="A28" s="223">
        <v>50307</v>
      </c>
      <c r="B28" s="223" t="s">
        <v>1810</v>
      </c>
      <c r="C28" s="190"/>
      <c r="D28" s="190"/>
      <c r="E28" s="190"/>
    </row>
    <row r="29" s="215" customFormat="true" ht="12" spans="1:5">
      <c r="A29" s="223">
        <v>50399</v>
      </c>
      <c r="B29" s="223" t="s">
        <v>1811</v>
      </c>
      <c r="C29" s="190"/>
      <c r="D29" s="190"/>
      <c r="E29" s="190"/>
    </row>
    <row r="30" s="215" customFormat="true" ht="12" spans="1:5">
      <c r="A30" s="223">
        <v>504</v>
      </c>
      <c r="B30" s="224" t="s">
        <v>1812</v>
      </c>
      <c r="C30" s="190"/>
      <c r="D30" s="190"/>
      <c r="E30" s="190"/>
    </row>
    <row r="31" s="215" customFormat="true" ht="12" spans="1:5">
      <c r="A31" s="223">
        <v>50401</v>
      </c>
      <c r="B31" s="223" t="s">
        <v>1805</v>
      </c>
      <c r="C31" s="190"/>
      <c r="D31" s="190"/>
      <c r="E31" s="190"/>
    </row>
    <row r="32" s="215" customFormat="true" ht="12" spans="1:5">
      <c r="A32" s="223">
        <v>50402</v>
      </c>
      <c r="B32" s="223" t="s">
        <v>1806</v>
      </c>
      <c r="C32" s="190"/>
      <c r="D32" s="190"/>
      <c r="E32" s="190"/>
    </row>
    <row r="33" s="215" customFormat="true" ht="12" spans="1:5">
      <c r="A33" s="223">
        <v>50403</v>
      </c>
      <c r="B33" s="223" t="s">
        <v>1807</v>
      </c>
      <c r="C33" s="190"/>
      <c r="D33" s="190"/>
      <c r="E33" s="190"/>
    </row>
    <row r="34" s="215" customFormat="true" ht="12" spans="1:5">
      <c r="A34" s="223">
        <v>50404</v>
      </c>
      <c r="B34" s="223" t="s">
        <v>1809</v>
      </c>
      <c r="C34" s="190"/>
      <c r="D34" s="190"/>
      <c r="E34" s="190"/>
    </row>
    <row r="35" s="215" customFormat="true" ht="12" spans="1:5">
      <c r="A35" s="223">
        <v>50405</v>
      </c>
      <c r="B35" s="223" t="s">
        <v>1810</v>
      </c>
      <c r="C35" s="190"/>
      <c r="D35" s="190"/>
      <c r="E35" s="190"/>
    </row>
    <row r="36" s="215" customFormat="true" ht="12" spans="1:5">
      <c r="A36" s="223">
        <v>50499</v>
      </c>
      <c r="B36" s="223" t="s">
        <v>1811</v>
      </c>
      <c r="C36" s="190"/>
      <c r="D36" s="190"/>
      <c r="E36" s="190"/>
    </row>
    <row r="37" s="215" customFormat="true" ht="12" spans="1:5">
      <c r="A37" s="223">
        <v>505</v>
      </c>
      <c r="B37" s="224" t="s">
        <v>1813</v>
      </c>
      <c r="C37" s="190">
        <v>139706</v>
      </c>
      <c r="D37" s="190">
        <v>143117</v>
      </c>
      <c r="E37" s="227">
        <f t="shared" ref="E37:E39" si="3">D37/C37</f>
        <v>1.0244155583869</v>
      </c>
    </row>
    <row r="38" s="215" customFormat="true" spans="1:5">
      <c r="A38" s="223">
        <v>50501</v>
      </c>
      <c r="B38" s="223" t="s">
        <v>1814</v>
      </c>
      <c r="C38" s="225">
        <v>130490.58007</v>
      </c>
      <c r="D38" s="190">
        <v>133899</v>
      </c>
      <c r="E38" s="227">
        <f t="shared" si="3"/>
        <v>1.02612004581612</v>
      </c>
    </row>
    <row r="39" s="215" customFormat="true" spans="1:5">
      <c r="A39" s="223">
        <v>50502</v>
      </c>
      <c r="B39" s="223" t="s">
        <v>1815</v>
      </c>
      <c r="C39" s="225">
        <v>9215.314028</v>
      </c>
      <c r="D39" s="190">
        <v>9218</v>
      </c>
      <c r="E39" s="227">
        <f t="shared" si="3"/>
        <v>1.00029146830936</v>
      </c>
    </row>
    <row r="40" s="215" customFormat="true" ht="12" spans="1:5">
      <c r="A40" s="223">
        <v>50599</v>
      </c>
      <c r="B40" s="223" t="s">
        <v>1816</v>
      </c>
      <c r="C40" s="190"/>
      <c r="D40" s="190"/>
      <c r="E40" s="190"/>
    </row>
    <row r="41" s="215" customFormat="true" ht="12" spans="1:5">
      <c r="A41" s="223">
        <v>506</v>
      </c>
      <c r="B41" s="224" t="s">
        <v>1817</v>
      </c>
      <c r="C41" s="190">
        <v>86</v>
      </c>
      <c r="D41" s="190">
        <v>86</v>
      </c>
      <c r="E41" s="227">
        <f>D41/C41</f>
        <v>1</v>
      </c>
    </row>
    <row r="42" s="215" customFormat="true" spans="1:5">
      <c r="A42" s="223">
        <v>50601</v>
      </c>
      <c r="B42" s="223" t="s">
        <v>1818</v>
      </c>
      <c r="C42" s="225">
        <v>86.217</v>
      </c>
      <c r="D42" s="190">
        <v>86</v>
      </c>
      <c r="E42" s="227">
        <f>D42/C42</f>
        <v>0.997483094981268</v>
      </c>
    </row>
    <row r="43" s="215" customFormat="true" ht="12" spans="1:5">
      <c r="A43" s="223">
        <v>50602</v>
      </c>
      <c r="B43" s="223" t="s">
        <v>1819</v>
      </c>
      <c r="C43" s="190"/>
      <c r="D43" s="190"/>
      <c r="E43" s="190"/>
    </row>
    <row r="44" s="215" customFormat="true" ht="12" spans="1:5">
      <c r="A44" s="223">
        <v>507</v>
      </c>
      <c r="B44" s="224" t="s">
        <v>1820</v>
      </c>
      <c r="C44" s="190"/>
      <c r="D44" s="190"/>
      <c r="E44" s="190"/>
    </row>
    <row r="45" s="215" customFormat="true" ht="12" spans="1:5">
      <c r="A45" s="223">
        <v>50701</v>
      </c>
      <c r="B45" s="223" t="s">
        <v>1821</v>
      </c>
      <c r="C45" s="190"/>
      <c r="D45" s="190"/>
      <c r="E45" s="190"/>
    </row>
    <row r="46" s="215" customFormat="true" ht="12" spans="1:5">
      <c r="A46" s="223">
        <v>50702</v>
      </c>
      <c r="B46" s="223" t="s">
        <v>1822</v>
      </c>
      <c r="C46" s="190"/>
      <c r="D46" s="190"/>
      <c r="E46" s="190"/>
    </row>
    <row r="47" s="215" customFormat="true" ht="12" spans="1:5">
      <c r="A47" s="223">
        <v>50799</v>
      </c>
      <c r="B47" s="223" t="s">
        <v>1823</v>
      </c>
      <c r="C47" s="190"/>
      <c r="D47" s="190"/>
      <c r="E47" s="190"/>
    </row>
    <row r="48" s="215" customFormat="true" ht="12" spans="1:5">
      <c r="A48" s="223">
        <v>508</v>
      </c>
      <c r="B48" s="224" t="s">
        <v>1824</v>
      </c>
      <c r="C48" s="190"/>
      <c r="D48" s="190"/>
      <c r="E48" s="190"/>
    </row>
    <row r="49" s="215" customFormat="true" ht="12" spans="1:5">
      <c r="A49" s="223">
        <v>50801</v>
      </c>
      <c r="B49" s="223" t="s">
        <v>1825</v>
      </c>
      <c r="C49" s="190"/>
      <c r="D49" s="190"/>
      <c r="E49" s="190"/>
    </row>
    <row r="50" s="215" customFormat="true" ht="12" spans="1:5">
      <c r="A50" s="223">
        <v>50802</v>
      </c>
      <c r="B50" s="223" t="s">
        <v>1826</v>
      </c>
      <c r="C50" s="190"/>
      <c r="D50" s="190"/>
      <c r="E50" s="190"/>
    </row>
    <row r="51" s="215" customFormat="true" ht="12" spans="1:5">
      <c r="A51" s="223">
        <v>509</v>
      </c>
      <c r="B51" s="224" t="s">
        <v>1827</v>
      </c>
      <c r="C51" s="190">
        <v>16152</v>
      </c>
      <c r="D51" s="190">
        <v>-13419</v>
      </c>
      <c r="E51" s="227" t="s">
        <v>20</v>
      </c>
    </row>
    <row r="52" s="215" customFormat="true" ht="12" spans="1:5">
      <c r="A52" s="223">
        <v>50901</v>
      </c>
      <c r="B52" s="223" t="s">
        <v>1828</v>
      </c>
      <c r="C52" s="190"/>
      <c r="D52" s="190">
        <v>1486</v>
      </c>
      <c r="E52" s="227" t="s">
        <v>20</v>
      </c>
    </row>
    <row r="53" s="215" customFormat="true" ht="12" spans="1:5">
      <c r="A53" s="223">
        <v>50902</v>
      </c>
      <c r="B53" s="223" t="s">
        <v>1829</v>
      </c>
      <c r="C53" s="190"/>
      <c r="D53" s="190"/>
      <c r="E53" s="190"/>
    </row>
    <row r="54" s="215" customFormat="true" ht="12" spans="1:5">
      <c r="A54" s="223">
        <v>50903</v>
      </c>
      <c r="B54" s="223" t="s">
        <v>1830</v>
      </c>
      <c r="C54" s="190"/>
      <c r="D54" s="190"/>
      <c r="E54" s="190"/>
    </row>
    <row r="55" s="215" customFormat="true" spans="1:5">
      <c r="A55" s="223">
        <v>50905</v>
      </c>
      <c r="B55" s="223" t="s">
        <v>1831</v>
      </c>
      <c r="C55" s="225">
        <v>7512.206377</v>
      </c>
      <c r="D55" s="190">
        <v>-17707</v>
      </c>
      <c r="E55" s="190"/>
    </row>
    <row r="56" s="215" customFormat="true" spans="1:5">
      <c r="A56" s="223">
        <v>50999</v>
      </c>
      <c r="B56" s="223" t="s">
        <v>1832</v>
      </c>
      <c r="C56" s="225">
        <v>8639.975649</v>
      </c>
      <c r="D56" s="190">
        <v>2802</v>
      </c>
      <c r="E56" s="227">
        <f>D56/C56</f>
        <v>0.32430646958181</v>
      </c>
    </row>
    <row r="57" s="215" customFormat="true" ht="12" spans="1:5">
      <c r="A57" s="223">
        <v>510</v>
      </c>
      <c r="B57" s="224" t="s">
        <v>1833</v>
      </c>
      <c r="C57" s="190"/>
      <c r="D57" s="190"/>
      <c r="E57" s="190"/>
    </row>
    <row r="58" s="215" customFormat="true" ht="12" spans="1:5">
      <c r="A58" s="223">
        <v>51002</v>
      </c>
      <c r="B58" s="223" t="s">
        <v>1834</v>
      </c>
      <c r="C58" s="190"/>
      <c r="D58" s="190"/>
      <c r="E58" s="190"/>
    </row>
    <row r="59" s="215" customFormat="true" ht="12" spans="1:5">
      <c r="A59" s="223">
        <v>51003</v>
      </c>
      <c r="B59" s="223" t="s">
        <v>1134</v>
      </c>
      <c r="C59" s="190"/>
      <c r="D59" s="190"/>
      <c r="E59" s="190"/>
    </row>
    <row r="60" s="215" customFormat="true" ht="12" spans="1:5">
      <c r="A60" s="223">
        <v>511</v>
      </c>
      <c r="B60" s="224" t="s">
        <v>1835</v>
      </c>
      <c r="C60" s="190"/>
      <c r="D60" s="190"/>
      <c r="E60" s="190"/>
    </row>
    <row r="61" s="215" customFormat="true" ht="12" spans="1:5">
      <c r="A61" s="223">
        <v>51101</v>
      </c>
      <c r="B61" s="223" t="s">
        <v>1836</v>
      </c>
      <c r="C61" s="190"/>
      <c r="D61" s="190"/>
      <c r="E61" s="190"/>
    </row>
    <row r="62" s="215" customFormat="true" ht="12" spans="1:5">
      <c r="A62" s="223">
        <v>51102</v>
      </c>
      <c r="B62" s="223" t="s">
        <v>1837</v>
      </c>
      <c r="C62" s="190"/>
      <c r="D62" s="190"/>
      <c r="E62" s="190"/>
    </row>
    <row r="63" s="215" customFormat="true" ht="12" spans="1:5">
      <c r="A63" s="223">
        <v>51103</v>
      </c>
      <c r="B63" s="223" t="s">
        <v>1838</v>
      </c>
      <c r="C63" s="190"/>
      <c r="D63" s="190"/>
      <c r="E63" s="190"/>
    </row>
    <row r="64" s="215" customFormat="true" ht="12" spans="1:5">
      <c r="A64" s="223">
        <v>51104</v>
      </c>
      <c r="B64" s="223" t="s">
        <v>1839</v>
      </c>
      <c r="C64" s="190"/>
      <c r="D64" s="190"/>
      <c r="E64" s="190"/>
    </row>
    <row r="65" s="215" customFormat="true" ht="12" spans="1:5">
      <c r="A65" s="223">
        <v>599</v>
      </c>
      <c r="B65" s="224" t="s">
        <v>1840</v>
      </c>
      <c r="C65" s="190"/>
      <c r="D65" s="190"/>
      <c r="E65" s="190"/>
    </row>
    <row r="66" s="215" customFormat="true" ht="12" spans="1:5">
      <c r="A66" s="223">
        <v>59906</v>
      </c>
      <c r="B66" s="223" t="s">
        <v>1841</v>
      </c>
      <c r="C66" s="190"/>
      <c r="D66" s="190"/>
      <c r="E66" s="190"/>
    </row>
    <row r="67" s="215" customFormat="true" ht="12" spans="1:5">
      <c r="A67" s="223">
        <v>59907</v>
      </c>
      <c r="B67" s="223" t="s">
        <v>1842</v>
      </c>
      <c r="C67" s="190"/>
      <c r="D67" s="190"/>
      <c r="E67" s="190"/>
    </row>
    <row r="68" s="215" customFormat="true" ht="12" spans="1:5">
      <c r="A68" s="223">
        <v>59908</v>
      </c>
      <c r="B68" s="223" t="s">
        <v>1843</v>
      </c>
      <c r="C68" s="190"/>
      <c r="D68" s="190"/>
      <c r="E68" s="190"/>
    </row>
    <row r="69" s="215" customFormat="true" ht="12" spans="1:5">
      <c r="A69" s="223">
        <v>59999</v>
      </c>
      <c r="B69" s="223" t="s">
        <v>1622</v>
      </c>
      <c r="C69" s="190"/>
      <c r="D69" s="190"/>
      <c r="E69" s="190"/>
    </row>
  </sheetData>
  <mergeCells count="1">
    <mergeCell ref="A2:E2"/>
  </mergeCells>
  <printOptions horizontalCentered="true"/>
  <pageMargins left="0.668055555555556" right="0.511805555555556" top="0.826388888888889" bottom="0.708333333333333" header="0" footer="0"/>
  <pageSetup paperSize="9" scale="96" fitToHeight="0" orientation="portrait"/>
  <headerFooter>
    <oddFooter>&amp;C第 &amp;P 页 &amp;R&amp;A</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9"/>
  <sheetViews>
    <sheetView showGridLines="0" showZeros="0" workbookViewId="0">
      <selection activeCell="A19" sqref="A19"/>
    </sheetView>
  </sheetViews>
  <sheetFormatPr defaultColWidth="9.125" defaultRowHeight="15.75" outlineLevelCol="1"/>
  <cols>
    <col min="1" max="1" width="52.625" style="29" customWidth="true"/>
    <col min="2" max="2" width="21.5" style="29" customWidth="true"/>
    <col min="3" max="253" width="9.125" style="31"/>
    <col min="254" max="254" width="21.625" style="31" customWidth="true"/>
    <col min="255" max="255" width="22.375" style="31" customWidth="true"/>
    <col min="256" max="256" width="23.75" style="31" customWidth="true"/>
    <col min="257" max="257" width="23.625" style="31" customWidth="true"/>
    <col min="258" max="509" width="9.125" style="31"/>
    <col min="510" max="510" width="21.625" style="31" customWidth="true"/>
    <col min="511" max="511" width="22.375" style="31" customWidth="true"/>
    <col min="512" max="512" width="23.75" style="31" customWidth="true"/>
    <col min="513" max="513" width="23.625" style="31" customWidth="true"/>
    <col min="514" max="765" width="9.125" style="31"/>
    <col min="766" max="766" width="21.625" style="31" customWidth="true"/>
    <col min="767" max="767" width="22.375" style="31" customWidth="true"/>
    <col min="768" max="768" width="23.75" style="31" customWidth="true"/>
    <col min="769" max="769" width="23.625" style="31" customWidth="true"/>
    <col min="770" max="1021" width="9.125" style="31"/>
    <col min="1022" max="1022" width="21.625" style="31" customWidth="true"/>
    <col min="1023" max="1023" width="22.375" style="31" customWidth="true"/>
    <col min="1024" max="1024" width="23.75" style="31" customWidth="true"/>
    <col min="1025" max="1025" width="23.625" style="31" customWidth="true"/>
    <col min="1026" max="1277" width="9.125" style="31"/>
    <col min="1278" max="1278" width="21.625" style="31" customWidth="true"/>
    <col min="1279" max="1279" width="22.375" style="31" customWidth="true"/>
    <col min="1280" max="1280" width="23.75" style="31" customWidth="true"/>
    <col min="1281" max="1281" width="23.625" style="31" customWidth="true"/>
    <col min="1282" max="1533" width="9.125" style="31"/>
    <col min="1534" max="1534" width="21.625" style="31" customWidth="true"/>
    <col min="1535" max="1535" width="22.375" style="31" customWidth="true"/>
    <col min="1536" max="1536" width="23.75" style="31" customWidth="true"/>
    <col min="1537" max="1537" width="23.625" style="31" customWidth="true"/>
    <col min="1538" max="1789" width="9.125" style="31"/>
    <col min="1790" max="1790" width="21.625" style="31" customWidth="true"/>
    <col min="1791" max="1791" width="22.375" style="31" customWidth="true"/>
    <col min="1792" max="1792" width="23.75" style="31" customWidth="true"/>
    <col min="1793" max="1793" width="23.625" style="31" customWidth="true"/>
    <col min="1794" max="2045" width="9.125" style="31"/>
    <col min="2046" max="2046" width="21.625" style="31" customWidth="true"/>
    <col min="2047" max="2047" width="22.375" style="31" customWidth="true"/>
    <col min="2048" max="2048" width="23.75" style="31" customWidth="true"/>
    <col min="2049" max="2049" width="23.625" style="31" customWidth="true"/>
    <col min="2050" max="2301" width="9.125" style="31"/>
    <col min="2302" max="2302" width="21.625" style="31" customWidth="true"/>
    <col min="2303" max="2303" width="22.375" style="31" customWidth="true"/>
    <col min="2304" max="2304" width="23.75" style="31" customWidth="true"/>
    <col min="2305" max="2305" width="23.625" style="31" customWidth="true"/>
    <col min="2306" max="2557" width="9.125" style="31"/>
    <col min="2558" max="2558" width="21.625" style="31" customWidth="true"/>
    <col min="2559" max="2559" width="22.375" style="31" customWidth="true"/>
    <col min="2560" max="2560" width="23.75" style="31" customWidth="true"/>
    <col min="2561" max="2561" width="23.625" style="31" customWidth="true"/>
    <col min="2562" max="2813" width="9.125" style="31"/>
    <col min="2814" max="2814" width="21.625" style="31" customWidth="true"/>
    <col min="2815" max="2815" width="22.375" style="31" customWidth="true"/>
    <col min="2816" max="2816" width="23.75" style="31" customWidth="true"/>
    <col min="2817" max="2817" width="23.625" style="31" customWidth="true"/>
    <col min="2818" max="3069" width="9.125" style="31"/>
    <col min="3070" max="3070" width="21.625" style="31" customWidth="true"/>
    <col min="3071" max="3071" width="22.375" style="31" customWidth="true"/>
    <col min="3072" max="3072" width="23.75" style="31" customWidth="true"/>
    <col min="3073" max="3073" width="23.625" style="31" customWidth="true"/>
    <col min="3074" max="3325" width="9.125" style="31"/>
    <col min="3326" max="3326" width="21.625" style="31" customWidth="true"/>
    <col min="3327" max="3327" width="22.375" style="31" customWidth="true"/>
    <col min="3328" max="3328" width="23.75" style="31" customWidth="true"/>
    <col min="3329" max="3329" width="23.625" style="31" customWidth="true"/>
    <col min="3330" max="3581" width="9.125" style="31"/>
    <col min="3582" max="3582" width="21.625" style="31" customWidth="true"/>
    <col min="3583" max="3583" width="22.375" style="31" customWidth="true"/>
    <col min="3584" max="3584" width="23.75" style="31" customWidth="true"/>
    <col min="3585" max="3585" width="23.625" style="31" customWidth="true"/>
    <col min="3586" max="3837" width="9.125" style="31"/>
    <col min="3838" max="3838" width="21.625" style="31" customWidth="true"/>
    <col min="3839" max="3839" width="22.375" style="31" customWidth="true"/>
    <col min="3840" max="3840" width="23.75" style="31" customWidth="true"/>
    <col min="3841" max="3841" width="23.625" style="31" customWidth="true"/>
    <col min="3842" max="4093" width="9.125" style="31"/>
    <col min="4094" max="4094" width="21.625" style="31" customWidth="true"/>
    <col min="4095" max="4095" width="22.375" style="31" customWidth="true"/>
    <col min="4096" max="4096" width="23.75" style="31" customWidth="true"/>
    <col min="4097" max="4097" width="23.625" style="31" customWidth="true"/>
    <col min="4098" max="4349" width="9.125" style="31"/>
    <col min="4350" max="4350" width="21.625" style="31" customWidth="true"/>
    <col min="4351" max="4351" width="22.375" style="31" customWidth="true"/>
    <col min="4352" max="4352" width="23.75" style="31" customWidth="true"/>
    <col min="4353" max="4353" width="23.625" style="31" customWidth="true"/>
    <col min="4354" max="4605" width="9.125" style="31"/>
    <col min="4606" max="4606" width="21.625" style="31" customWidth="true"/>
    <col min="4607" max="4607" width="22.375" style="31" customWidth="true"/>
    <col min="4608" max="4608" width="23.75" style="31" customWidth="true"/>
    <col min="4609" max="4609" width="23.625" style="31" customWidth="true"/>
    <col min="4610" max="4861" width="9.125" style="31"/>
    <col min="4862" max="4862" width="21.625" style="31" customWidth="true"/>
    <col min="4863" max="4863" width="22.375" style="31" customWidth="true"/>
    <col min="4864" max="4864" width="23.75" style="31" customWidth="true"/>
    <col min="4865" max="4865" width="23.625" style="31" customWidth="true"/>
    <col min="4866" max="5117" width="9.125" style="31"/>
    <col min="5118" max="5118" width="21.625" style="31" customWidth="true"/>
    <col min="5119" max="5119" width="22.375" style="31" customWidth="true"/>
    <col min="5120" max="5120" width="23.75" style="31" customWidth="true"/>
    <col min="5121" max="5121" width="23.625" style="31" customWidth="true"/>
    <col min="5122" max="5373" width="9.125" style="31"/>
    <col min="5374" max="5374" width="21.625" style="31" customWidth="true"/>
    <col min="5375" max="5375" width="22.375" style="31" customWidth="true"/>
    <col min="5376" max="5376" width="23.75" style="31" customWidth="true"/>
    <col min="5377" max="5377" width="23.625" style="31" customWidth="true"/>
    <col min="5378" max="5629" width="9.125" style="31"/>
    <col min="5630" max="5630" width="21.625" style="31" customWidth="true"/>
    <col min="5631" max="5631" width="22.375" style="31" customWidth="true"/>
    <col min="5632" max="5632" width="23.75" style="31" customWidth="true"/>
    <col min="5633" max="5633" width="23.625" style="31" customWidth="true"/>
    <col min="5634" max="5885" width="9.125" style="31"/>
    <col min="5886" max="5886" width="21.625" style="31" customWidth="true"/>
    <col min="5887" max="5887" width="22.375" style="31" customWidth="true"/>
    <col min="5888" max="5888" width="23.75" style="31" customWidth="true"/>
    <col min="5889" max="5889" width="23.625" style="31" customWidth="true"/>
    <col min="5890" max="6141" width="9.125" style="31"/>
    <col min="6142" max="6142" width="21.625" style="31" customWidth="true"/>
    <col min="6143" max="6143" width="22.375" style="31" customWidth="true"/>
    <col min="6144" max="6144" width="23.75" style="31" customWidth="true"/>
    <col min="6145" max="6145" width="23.625" style="31" customWidth="true"/>
    <col min="6146" max="6397" width="9.125" style="31"/>
    <col min="6398" max="6398" width="21.625" style="31" customWidth="true"/>
    <col min="6399" max="6399" width="22.375" style="31" customWidth="true"/>
    <col min="6400" max="6400" width="23.75" style="31" customWidth="true"/>
    <col min="6401" max="6401" width="23.625" style="31" customWidth="true"/>
    <col min="6402" max="6653" width="9.125" style="31"/>
    <col min="6654" max="6654" width="21.625" style="31" customWidth="true"/>
    <col min="6655" max="6655" width="22.375" style="31" customWidth="true"/>
    <col min="6656" max="6656" width="23.75" style="31" customWidth="true"/>
    <col min="6657" max="6657" width="23.625" style="31" customWidth="true"/>
    <col min="6658" max="6909" width="9.125" style="31"/>
    <col min="6910" max="6910" width="21.625" style="31" customWidth="true"/>
    <col min="6911" max="6911" width="22.375" style="31" customWidth="true"/>
    <col min="6912" max="6912" width="23.75" style="31" customWidth="true"/>
    <col min="6913" max="6913" width="23.625" style="31" customWidth="true"/>
    <col min="6914" max="7165" width="9.125" style="31"/>
    <col min="7166" max="7166" width="21.625" style="31" customWidth="true"/>
    <col min="7167" max="7167" width="22.375" style="31" customWidth="true"/>
    <col min="7168" max="7168" width="23.75" style="31" customWidth="true"/>
    <col min="7169" max="7169" width="23.625" style="31" customWidth="true"/>
    <col min="7170" max="7421" width="9.125" style="31"/>
    <col min="7422" max="7422" width="21.625" style="31" customWidth="true"/>
    <col min="7423" max="7423" width="22.375" style="31" customWidth="true"/>
    <col min="7424" max="7424" width="23.75" style="31" customWidth="true"/>
    <col min="7425" max="7425" width="23.625" style="31" customWidth="true"/>
    <col min="7426" max="7677" width="9.125" style="31"/>
    <col min="7678" max="7678" width="21.625" style="31" customWidth="true"/>
    <col min="7679" max="7679" width="22.375" style="31" customWidth="true"/>
    <col min="7680" max="7680" width="23.75" style="31" customWidth="true"/>
    <col min="7681" max="7681" width="23.625" style="31" customWidth="true"/>
    <col min="7682" max="7933" width="9.125" style="31"/>
    <col min="7934" max="7934" width="21.625" style="31" customWidth="true"/>
    <col min="7935" max="7935" width="22.375" style="31" customWidth="true"/>
    <col min="7936" max="7936" width="23.75" style="31" customWidth="true"/>
    <col min="7937" max="7937" width="23.625" style="31" customWidth="true"/>
    <col min="7938" max="8189" width="9.125" style="31"/>
    <col min="8190" max="8190" width="21.625" style="31" customWidth="true"/>
    <col min="8191" max="8191" width="22.375" style="31" customWidth="true"/>
    <col min="8192" max="8192" width="23.75" style="31" customWidth="true"/>
    <col min="8193" max="8193" width="23.625" style="31" customWidth="true"/>
    <col min="8194" max="8445" width="9.125" style="31"/>
    <col min="8446" max="8446" width="21.625" style="31" customWidth="true"/>
    <col min="8447" max="8447" width="22.375" style="31" customWidth="true"/>
    <col min="8448" max="8448" width="23.75" style="31" customWidth="true"/>
    <col min="8449" max="8449" width="23.625" style="31" customWidth="true"/>
    <col min="8450" max="8701" width="9.125" style="31"/>
    <col min="8702" max="8702" width="21.625" style="31" customWidth="true"/>
    <col min="8703" max="8703" width="22.375" style="31" customWidth="true"/>
    <col min="8704" max="8704" width="23.75" style="31" customWidth="true"/>
    <col min="8705" max="8705" width="23.625" style="31" customWidth="true"/>
    <col min="8706" max="8957" width="9.125" style="31"/>
    <col min="8958" max="8958" width="21.625" style="31" customWidth="true"/>
    <col min="8959" max="8959" width="22.375" style="31" customWidth="true"/>
    <col min="8960" max="8960" width="23.75" style="31" customWidth="true"/>
    <col min="8961" max="8961" width="23.625" style="31" customWidth="true"/>
    <col min="8962" max="9213" width="9.125" style="31"/>
    <col min="9214" max="9214" width="21.625" style="31" customWidth="true"/>
    <col min="9215" max="9215" width="22.375" style="31" customWidth="true"/>
    <col min="9216" max="9216" width="23.75" style="31" customWidth="true"/>
    <col min="9217" max="9217" width="23.625" style="31" customWidth="true"/>
    <col min="9218" max="9469" width="9.125" style="31"/>
    <col min="9470" max="9470" width="21.625" style="31" customWidth="true"/>
    <col min="9471" max="9471" width="22.375" style="31" customWidth="true"/>
    <col min="9472" max="9472" width="23.75" style="31" customWidth="true"/>
    <col min="9473" max="9473" width="23.625" style="31" customWidth="true"/>
    <col min="9474" max="9725" width="9.125" style="31"/>
    <col min="9726" max="9726" width="21.625" style="31" customWidth="true"/>
    <col min="9727" max="9727" width="22.375" style="31" customWidth="true"/>
    <col min="9728" max="9728" width="23.75" style="31" customWidth="true"/>
    <col min="9729" max="9729" width="23.625" style="31" customWidth="true"/>
    <col min="9730" max="9981" width="9.125" style="31"/>
    <col min="9982" max="9982" width="21.625" style="31" customWidth="true"/>
    <col min="9983" max="9983" width="22.375" style="31" customWidth="true"/>
    <col min="9984" max="9984" width="23.75" style="31" customWidth="true"/>
    <col min="9985" max="9985" width="23.625" style="31" customWidth="true"/>
    <col min="9986" max="10237" width="9.125" style="31"/>
    <col min="10238" max="10238" width="21.625" style="31" customWidth="true"/>
    <col min="10239" max="10239" width="22.375" style="31" customWidth="true"/>
    <col min="10240" max="10240" width="23.75" style="31" customWidth="true"/>
    <col min="10241" max="10241" width="23.625" style="31" customWidth="true"/>
    <col min="10242" max="10493" width="9.125" style="31"/>
    <col min="10494" max="10494" width="21.625" style="31" customWidth="true"/>
    <col min="10495" max="10495" width="22.375" style="31" customWidth="true"/>
    <col min="10496" max="10496" width="23.75" style="31" customWidth="true"/>
    <col min="10497" max="10497" width="23.625" style="31" customWidth="true"/>
    <col min="10498" max="10749" width="9.125" style="31"/>
    <col min="10750" max="10750" width="21.625" style="31" customWidth="true"/>
    <col min="10751" max="10751" width="22.375" style="31" customWidth="true"/>
    <col min="10752" max="10752" width="23.75" style="31" customWidth="true"/>
    <col min="10753" max="10753" width="23.625" style="31" customWidth="true"/>
    <col min="10754" max="11005" width="9.125" style="31"/>
    <col min="11006" max="11006" width="21.625" style="31" customWidth="true"/>
    <col min="11007" max="11007" width="22.375" style="31" customWidth="true"/>
    <col min="11008" max="11008" width="23.75" style="31" customWidth="true"/>
    <col min="11009" max="11009" width="23.625" style="31" customWidth="true"/>
    <col min="11010" max="11261" width="9.125" style="31"/>
    <col min="11262" max="11262" width="21.625" style="31" customWidth="true"/>
    <col min="11263" max="11263" width="22.375" style="31" customWidth="true"/>
    <col min="11264" max="11264" width="23.75" style="31" customWidth="true"/>
    <col min="11265" max="11265" width="23.625" style="31" customWidth="true"/>
    <col min="11266" max="11517" width="9.125" style="31"/>
    <col min="11518" max="11518" width="21.625" style="31" customWidth="true"/>
    <col min="11519" max="11519" width="22.375" style="31" customWidth="true"/>
    <col min="11520" max="11520" width="23.75" style="31" customWidth="true"/>
    <col min="11521" max="11521" width="23.625" style="31" customWidth="true"/>
    <col min="11522" max="11773" width="9.125" style="31"/>
    <col min="11774" max="11774" width="21.625" style="31" customWidth="true"/>
    <col min="11775" max="11775" width="22.375" style="31" customWidth="true"/>
    <col min="11776" max="11776" width="23.75" style="31" customWidth="true"/>
    <col min="11777" max="11777" width="23.625" style="31" customWidth="true"/>
    <col min="11778" max="12029" width="9.125" style="31"/>
    <col min="12030" max="12030" width="21.625" style="31" customWidth="true"/>
    <col min="12031" max="12031" width="22.375" style="31" customWidth="true"/>
    <col min="12032" max="12032" width="23.75" style="31" customWidth="true"/>
    <col min="12033" max="12033" width="23.625" style="31" customWidth="true"/>
    <col min="12034" max="12285" width="9.125" style="31"/>
    <col min="12286" max="12286" width="21.625" style="31" customWidth="true"/>
    <col min="12287" max="12287" width="22.375" style="31" customWidth="true"/>
    <col min="12288" max="12288" width="23.75" style="31" customWidth="true"/>
    <col min="12289" max="12289" width="23.625" style="31" customWidth="true"/>
    <col min="12290" max="12541" width="9.125" style="31"/>
    <col min="12542" max="12542" width="21.625" style="31" customWidth="true"/>
    <col min="12543" max="12543" width="22.375" style="31" customWidth="true"/>
    <col min="12544" max="12544" width="23.75" style="31" customWidth="true"/>
    <col min="12545" max="12545" width="23.625" style="31" customWidth="true"/>
    <col min="12546" max="12797" width="9.125" style="31"/>
    <col min="12798" max="12798" width="21.625" style="31" customWidth="true"/>
    <col min="12799" max="12799" width="22.375" style="31" customWidth="true"/>
    <col min="12800" max="12800" width="23.75" style="31" customWidth="true"/>
    <col min="12801" max="12801" width="23.625" style="31" customWidth="true"/>
    <col min="12802" max="13053" width="9.125" style="31"/>
    <col min="13054" max="13054" width="21.625" style="31" customWidth="true"/>
    <col min="13055" max="13055" width="22.375" style="31" customWidth="true"/>
    <col min="13056" max="13056" width="23.75" style="31" customWidth="true"/>
    <col min="13057" max="13057" width="23.625" style="31" customWidth="true"/>
    <col min="13058" max="13309" width="9.125" style="31"/>
    <col min="13310" max="13310" width="21.625" style="31" customWidth="true"/>
    <col min="13311" max="13311" width="22.375" style="31" customWidth="true"/>
    <col min="13312" max="13312" width="23.75" style="31" customWidth="true"/>
    <col min="13313" max="13313" width="23.625" style="31" customWidth="true"/>
    <col min="13314" max="13565" width="9.125" style="31"/>
    <col min="13566" max="13566" width="21.625" style="31" customWidth="true"/>
    <col min="13567" max="13567" width="22.375" style="31" customWidth="true"/>
    <col min="13568" max="13568" width="23.75" style="31" customWidth="true"/>
    <col min="13569" max="13569" width="23.625" style="31" customWidth="true"/>
    <col min="13570" max="13821" width="9.125" style="31"/>
    <col min="13822" max="13822" width="21.625" style="31" customWidth="true"/>
    <col min="13823" max="13823" width="22.375" style="31" customWidth="true"/>
    <col min="13824" max="13824" width="23.75" style="31" customWidth="true"/>
    <col min="13825" max="13825" width="23.625" style="31" customWidth="true"/>
    <col min="13826" max="14077" width="9.125" style="31"/>
    <col min="14078" max="14078" width="21.625" style="31" customWidth="true"/>
    <col min="14079" max="14079" width="22.375" style="31" customWidth="true"/>
    <col min="14080" max="14080" width="23.75" style="31" customWidth="true"/>
    <col min="14081" max="14081" width="23.625" style="31" customWidth="true"/>
    <col min="14082" max="14333" width="9.125" style="31"/>
    <col min="14334" max="14334" width="21.625" style="31" customWidth="true"/>
    <col min="14335" max="14335" width="22.375" style="31" customWidth="true"/>
    <col min="14336" max="14336" width="23.75" style="31" customWidth="true"/>
    <col min="14337" max="14337" width="23.625" style="31" customWidth="true"/>
    <col min="14338" max="14589" width="9.125" style="31"/>
    <col min="14590" max="14590" width="21.625" style="31" customWidth="true"/>
    <col min="14591" max="14591" width="22.375" style="31" customWidth="true"/>
    <col min="14592" max="14592" width="23.75" style="31" customWidth="true"/>
    <col min="14593" max="14593" width="23.625" style="31" customWidth="true"/>
    <col min="14594" max="14845" width="9.125" style="31"/>
    <col min="14846" max="14846" width="21.625" style="31" customWidth="true"/>
    <col min="14847" max="14847" width="22.375" style="31" customWidth="true"/>
    <col min="14848" max="14848" width="23.75" style="31" customWidth="true"/>
    <col min="14849" max="14849" width="23.625" style="31" customWidth="true"/>
    <col min="14850" max="15101" width="9.125" style="31"/>
    <col min="15102" max="15102" width="21.625" style="31" customWidth="true"/>
    <col min="15103" max="15103" width="22.375" style="31" customWidth="true"/>
    <col min="15104" max="15104" width="23.75" style="31" customWidth="true"/>
    <col min="15105" max="15105" width="23.625" style="31" customWidth="true"/>
    <col min="15106" max="15357" width="9.125" style="31"/>
    <col min="15358" max="15358" width="21.625" style="31" customWidth="true"/>
    <col min="15359" max="15359" width="22.375" style="31" customWidth="true"/>
    <col min="15360" max="15360" width="23.75" style="31" customWidth="true"/>
    <col min="15361" max="15361" width="23.625" style="31" customWidth="true"/>
    <col min="15362" max="15613" width="9.125" style="31"/>
    <col min="15614" max="15614" width="21.625" style="31" customWidth="true"/>
    <col min="15615" max="15615" width="22.375" style="31" customWidth="true"/>
    <col min="15616" max="15616" width="23.75" style="31" customWidth="true"/>
    <col min="15617" max="15617" width="23.625" style="31" customWidth="true"/>
    <col min="15618" max="15869" width="9.125" style="31"/>
    <col min="15870" max="15870" width="21.625" style="31" customWidth="true"/>
    <col min="15871" max="15871" width="22.375" style="31" customWidth="true"/>
    <col min="15872" max="15872" width="23.75" style="31" customWidth="true"/>
    <col min="15873" max="15873" width="23.625" style="31" customWidth="true"/>
    <col min="15874" max="16125" width="9.125" style="31"/>
    <col min="16126" max="16126" width="21.625" style="31" customWidth="true"/>
    <col min="16127" max="16127" width="22.375" style="31" customWidth="true"/>
    <col min="16128" max="16128" width="23.75" style="31" customWidth="true"/>
    <col min="16129" max="16129" width="23.625" style="31" customWidth="true"/>
    <col min="16130" max="16384" width="9.125" style="31"/>
  </cols>
  <sheetData>
    <row r="1" spans="1:1">
      <c r="A1" s="201" t="s">
        <v>1846</v>
      </c>
    </row>
    <row r="2" s="29" customFormat="true" ht="33" customHeight="true" spans="1:2">
      <c r="A2" s="202" t="s">
        <v>1847</v>
      </c>
      <c r="B2" s="202"/>
    </row>
    <row r="3" s="29" customFormat="true" ht="17.65" customHeight="true" spans="1:2">
      <c r="A3" s="203"/>
      <c r="B3" s="204" t="s">
        <v>72</v>
      </c>
    </row>
    <row r="4" s="29" customFormat="true" ht="38.1" customHeight="true" spans="1:2">
      <c r="A4" s="205" t="s">
        <v>1848</v>
      </c>
      <c r="B4" s="93" t="s">
        <v>1786</v>
      </c>
    </row>
    <row r="5" s="200" customFormat="true" ht="17.25" customHeight="true" spans="1:2">
      <c r="A5" s="206" t="s">
        <v>1849</v>
      </c>
      <c r="B5" s="207">
        <f>B6+B7+B8</f>
        <v>156699</v>
      </c>
    </row>
    <row r="6" s="200" customFormat="true" ht="17.25" customHeight="true" spans="1:2">
      <c r="A6" s="208" t="s">
        <v>1850</v>
      </c>
      <c r="B6" s="209">
        <v>21503</v>
      </c>
    </row>
    <row r="7" s="200" customFormat="true" ht="17.25" customHeight="true" spans="1:2">
      <c r="A7" s="208" t="s">
        <v>1851</v>
      </c>
      <c r="B7" s="209">
        <v>62038</v>
      </c>
    </row>
    <row r="8" s="200" customFormat="true" ht="17.25" customHeight="true" spans="1:2">
      <c r="A8" s="208" t="s">
        <v>1852</v>
      </c>
      <c r="B8" s="209">
        <v>73158</v>
      </c>
    </row>
    <row r="9" s="200" customFormat="true" ht="17.25" customHeight="true" spans="1:2">
      <c r="A9" s="187" t="s">
        <v>1853</v>
      </c>
      <c r="B9" s="210"/>
    </row>
    <row r="10" s="200" customFormat="true" ht="17.25" customHeight="true" spans="1:2">
      <c r="A10" s="189" t="s">
        <v>1854</v>
      </c>
      <c r="B10" s="211"/>
    </row>
    <row r="11" s="200" customFormat="true" ht="17.25" customHeight="true" spans="1:2">
      <c r="A11" s="189" t="s">
        <v>1855</v>
      </c>
      <c r="B11" s="211"/>
    </row>
    <row r="12" s="200" customFormat="true" ht="17.25" customHeight="true" spans="1:2">
      <c r="A12" s="187" t="s">
        <v>1856</v>
      </c>
      <c r="B12" s="210"/>
    </row>
    <row r="13" s="200" customFormat="true" ht="17.25" customHeight="true" spans="1:2">
      <c r="A13" s="208" t="s">
        <v>1857</v>
      </c>
      <c r="B13" s="211"/>
    </row>
    <row r="14" s="200" customFormat="true" ht="17.25" customHeight="true" spans="1:2">
      <c r="A14" s="208" t="s">
        <v>1858</v>
      </c>
      <c r="B14" s="211"/>
    </row>
    <row r="15" s="200" customFormat="true" ht="17.25" customHeight="true" spans="1:2">
      <c r="A15" s="208" t="s">
        <v>1859</v>
      </c>
      <c r="B15" s="211"/>
    </row>
    <row r="16" s="200" customFormat="true" ht="17.25" customHeight="true" spans="1:2">
      <c r="A16" s="187" t="s">
        <v>1860</v>
      </c>
      <c r="B16" s="188">
        <v>41460</v>
      </c>
    </row>
    <row r="17" s="200" customFormat="true" ht="17.25" customHeight="true" spans="1:2">
      <c r="A17" s="189" t="s">
        <v>1861</v>
      </c>
      <c r="B17" s="212">
        <v>27149</v>
      </c>
    </row>
    <row r="18" s="200" customFormat="true" ht="17.25" customHeight="true" spans="1:2">
      <c r="A18" s="189" t="s">
        <v>1862</v>
      </c>
      <c r="B18" s="212">
        <v>14311</v>
      </c>
    </row>
    <row r="19" s="198" customFormat="true" ht="18.95" customHeight="true" spans="1:1">
      <c r="A19" s="197" t="s">
        <v>1863</v>
      </c>
    </row>
  </sheetData>
  <mergeCells count="1">
    <mergeCell ref="A2:B2"/>
  </mergeCells>
  <printOptions horizontalCentered="true"/>
  <pageMargins left="0.550694444444444" right="0.511805555555556" top="1.18055555555556" bottom="0.393055555555556" header="0" footer="0"/>
  <pageSetup paperSize="1" orientation="portrait" blackAndWhite="true"/>
  <headerFooter alignWithMargins="0">
    <oddFooter>&amp;C第 &amp;P 页 &amp;R&amp;A</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75"/>
  <sheetViews>
    <sheetView topLeftCell="A59" workbookViewId="0">
      <selection activeCell="J16" sqref="J16"/>
    </sheetView>
  </sheetViews>
  <sheetFormatPr defaultColWidth="9" defaultRowHeight="15.75" outlineLevelCol="4"/>
  <cols>
    <col min="1" max="1" width="6.375" style="88" customWidth="true"/>
    <col min="2" max="2" width="40.5" style="88" customWidth="true"/>
    <col min="3" max="3" width="8.125" style="88" customWidth="true"/>
    <col min="4" max="4" width="42.375" style="88" customWidth="true"/>
    <col min="5" max="5" width="8.125" style="180" customWidth="true"/>
    <col min="6" max="16384" width="9" style="88"/>
  </cols>
  <sheetData>
    <row r="1" spans="1:1">
      <c r="A1" s="181" t="s">
        <v>1864</v>
      </c>
    </row>
    <row r="2" ht="38.1" customHeight="true" spans="1:5">
      <c r="A2" s="182" t="s">
        <v>1865</v>
      </c>
      <c r="B2" s="182"/>
      <c r="C2" s="182"/>
      <c r="D2" s="182"/>
      <c r="E2" s="191"/>
    </row>
    <row r="3" s="179" customFormat="true" ht="17.25" customHeight="true" spans="5:5">
      <c r="E3" s="192" t="s">
        <v>3</v>
      </c>
    </row>
    <row r="4" s="179" customFormat="true" ht="39.95" customHeight="true" spans="1:5">
      <c r="A4" s="183" t="s">
        <v>1866</v>
      </c>
      <c r="B4" s="184" t="s">
        <v>1848</v>
      </c>
      <c r="C4" s="183" t="s">
        <v>1867</v>
      </c>
      <c r="D4" s="184" t="s">
        <v>1848</v>
      </c>
      <c r="E4" s="193" t="s">
        <v>1867</v>
      </c>
    </row>
    <row r="5" s="179" customFormat="true" ht="15" customHeight="true" spans="1:5">
      <c r="A5" s="11" t="s">
        <v>1868</v>
      </c>
      <c r="B5" s="185"/>
      <c r="C5" s="186"/>
      <c r="D5" s="185"/>
      <c r="E5" s="194"/>
    </row>
    <row r="6" s="179" customFormat="true" ht="15" customHeight="true" spans="1:5">
      <c r="A6" s="26" t="s">
        <v>1869</v>
      </c>
      <c r="B6" s="187" t="s">
        <v>1870</v>
      </c>
      <c r="C6" s="188">
        <v>156699</v>
      </c>
      <c r="D6" s="187" t="s">
        <v>1871</v>
      </c>
      <c r="E6" s="194"/>
    </row>
    <row r="7" s="179" customFormat="true" ht="15" customHeight="true" spans="1:5">
      <c r="A7" s="26"/>
      <c r="B7" s="187" t="s">
        <v>1850</v>
      </c>
      <c r="C7" s="188">
        <v>21503</v>
      </c>
      <c r="D7" s="187" t="s">
        <v>1857</v>
      </c>
      <c r="E7" s="194"/>
    </row>
    <row r="8" s="179" customFormat="true" ht="15" customHeight="true" spans="1:5">
      <c r="A8" s="26"/>
      <c r="B8" s="189" t="s">
        <v>1872</v>
      </c>
      <c r="C8" s="190">
        <v>12077</v>
      </c>
      <c r="D8" s="189" t="s">
        <v>1873</v>
      </c>
      <c r="E8" s="195"/>
    </row>
    <row r="9" s="179" customFormat="true" ht="15" customHeight="true" spans="1:5">
      <c r="A9" s="26"/>
      <c r="B9" s="189" t="s">
        <v>1874</v>
      </c>
      <c r="C9" s="190"/>
      <c r="D9" s="189" t="s">
        <v>1875</v>
      </c>
      <c r="E9" s="195"/>
    </row>
    <row r="10" s="179" customFormat="true" ht="15" customHeight="true" spans="1:5">
      <c r="A10" s="26"/>
      <c r="B10" s="189" t="s">
        <v>1876</v>
      </c>
      <c r="C10" s="190">
        <v>8723</v>
      </c>
      <c r="D10" s="189" t="s">
        <v>1877</v>
      </c>
      <c r="E10" s="195"/>
    </row>
    <row r="11" s="179" customFormat="true" ht="15" customHeight="true" spans="1:5">
      <c r="A11" s="26"/>
      <c r="B11" s="189" t="s">
        <v>1878</v>
      </c>
      <c r="C11" s="190">
        <v>703</v>
      </c>
      <c r="D11" s="189" t="s">
        <v>1879</v>
      </c>
      <c r="E11" s="195"/>
    </row>
    <row r="12" s="179" customFormat="true" ht="15" customHeight="true" spans="1:5">
      <c r="A12" s="26"/>
      <c r="B12" s="189" t="s">
        <v>1880</v>
      </c>
      <c r="C12" s="190"/>
      <c r="D12" s="189" t="s">
        <v>1881</v>
      </c>
      <c r="E12" s="195"/>
    </row>
    <row r="13" s="179" customFormat="true" ht="15" customHeight="true" spans="1:5">
      <c r="A13" s="26"/>
      <c r="B13" s="189" t="s">
        <v>1882</v>
      </c>
      <c r="C13" s="190"/>
      <c r="D13" s="189" t="s">
        <v>1883</v>
      </c>
      <c r="E13" s="195"/>
    </row>
    <row r="14" s="179" customFormat="true" ht="15" customHeight="true" spans="1:5">
      <c r="A14" s="26"/>
      <c r="B14" s="187" t="s">
        <v>1851</v>
      </c>
      <c r="C14" s="188">
        <v>62038</v>
      </c>
      <c r="D14" s="187" t="s">
        <v>1858</v>
      </c>
      <c r="E14" s="194"/>
    </row>
    <row r="15" s="179" customFormat="true" ht="15" customHeight="true" spans="1:5">
      <c r="A15" s="26"/>
      <c r="B15" s="189" t="s">
        <v>1884</v>
      </c>
      <c r="C15" s="190">
        <v>17399</v>
      </c>
      <c r="D15" s="189" t="s">
        <v>1885</v>
      </c>
      <c r="E15" s="196"/>
    </row>
    <row r="16" s="179" customFormat="true" ht="15" customHeight="true" spans="1:5">
      <c r="A16" s="26"/>
      <c r="B16" s="189" t="s">
        <v>1886</v>
      </c>
      <c r="C16" s="190">
        <v>405</v>
      </c>
      <c r="D16" s="189" t="s">
        <v>1887</v>
      </c>
      <c r="E16" s="196"/>
    </row>
    <row r="17" s="179" customFormat="true" ht="15" customHeight="true" spans="1:5">
      <c r="A17" s="26"/>
      <c r="B17" s="189" t="s">
        <v>1888</v>
      </c>
      <c r="C17" s="190"/>
      <c r="D17" s="189" t="s">
        <v>1889</v>
      </c>
      <c r="E17" s="196"/>
    </row>
    <row r="18" s="179" customFormat="true" ht="15" customHeight="true" spans="1:5">
      <c r="A18" s="26"/>
      <c r="B18" s="189" t="s">
        <v>1890</v>
      </c>
      <c r="C18" s="190">
        <v>3070</v>
      </c>
      <c r="D18" s="189" t="s">
        <v>1891</v>
      </c>
      <c r="E18" s="196"/>
    </row>
    <row r="19" s="179" customFormat="true" ht="15" customHeight="true" spans="1:5">
      <c r="A19" s="26"/>
      <c r="B19" s="189" t="s">
        <v>1892</v>
      </c>
      <c r="C19" s="190"/>
      <c r="D19" s="189" t="s">
        <v>1893</v>
      </c>
      <c r="E19" s="196"/>
    </row>
    <row r="20" s="179" customFormat="true" ht="15" customHeight="true" spans="1:5">
      <c r="A20" s="26"/>
      <c r="B20" s="189" t="s">
        <v>1894</v>
      </c>
      <c r="C20" s="190"/>
      <c r="D20" s="189" t="s">
        <v>1895</v>
      </c>
      <c r="E20" s="196"/>
    </row>
    <row r="21" s="179" customFormat="true" ht="15" customHeight="true" spans="1:5">
      <c r="A21" s="26"/>
      <c r="B21" s="189" t="s">
        <v>1896</v>
      </c>
      <c r="C21" s="190"/>
      <c r="D21" s="189" t="s">
        <v>1897</v>
      </c>
      <c r="E21" s="196"/>
    </row>
    <row r="22" s="179" customFormat="true" ht="15" customHeight="true" spans="1:5">
      <c r="A22" s="26"/>
      <c r="B22" s="189" t="s">
        <v>1898</v>
      </c>
      <c r="C22" s="190"/>
      <c r="D22" s="189" t="s">
        <v>1899</v>
      </c>
      <c r="E22" s="196"/>
    </row>
    <row r="23" s="179" customFormat="true" ht="15" customHeight="true" spans="1:5">
      <c r="A23" s="26"/>
      <c r="B23" s="189" t="s">
        <v>1900</v>
      </c>
      <c r="C23" s="190">
        <v>-196</v>
      </c>
      <c r="D23" s="189" t="s">
        <v>1901</v>
      </c>
      <c r="E23" s="196"/>
    </row>
    <row r="24" s="179" customFormat="true" ht="15" customHeight="true" spans="1:5">
      <c r="A24" s="26"/>
      <c r="B24" s="189" t="s">
        <v>1902</v>
      </c>
      <c r="C24" s="190"/>
      <c r="D24" s="189" t="s">
        <v>1903</v>
      </c>
      <c r="E24" s="196"/>
    </row>
    <row r="25" s="179" customFormat="true" ht="15" customHeight="true" spans="1:5">
      <c r="A25" s="26"/>
      <c r="B25" s="189" t="s">
        <v>1904</v>
      </c>
      <c r="C25" s="190"/>
      <c r="D25" s="189" t="s">
        <v>1905</v>
      </c>
      <c r="E25" s="196"/>
    </row>
    <row r="26" s="179" customFormat="true" ht="15" customHeight="true" spans="1:5">
      <c r="A26" s="26"/>
      <c r="B26" s="189" t="s">
        <v>1906</v>
      </c>
      <c r="C26" s="190"/>
      <c r="D26" s="189" t="s">
        <v>1907</v>
      </c>
      <c r="E26" s="196"/>
    </row>
    <row r="27" s="179" customFormat="true" ht="15" customHeight="true" spans="1:5">
      <c r="A27" s="26"/>
      <c r="B27" s="189" t="s">
        <v>1908</v>
      </c>
      <c r="C27" s="190">
        <v>62</v>
      </c>
      <c r="D27" s="189" t="s">
        <v>1909</v>
      </c>
      <c r="E27" s="196"/>
    </row>
    <row r="28" s="179" customFormat="true" ht="15" customHeight="true" spans="1:5">
      <c r="A28" s="26"/>
      <c r="B28" s="189" t="s">
        <v>1910</v>
      </c>
      <c r="C28" s="190"/>
      <c r="D28" s="189" t="s">
        <v>1911</v>
      </c>
      <c r="E28" s="196"/>
    </row>
    <row r="29" s="179" customFormat="true" ht="15" customHeight="true" spans="1:5">
      <c r="A29" s="26"/>
      <c r="B29" s="189" t="s">
        <v>1912</v>
      </c>
      <c r="C29" s="190"/>
      <c r="D29" s="189" t="s">
        <v>1913</v>
      </c>
      <c r="E29" s="196"/>
    </row>
    <row r="30" s="179" customFormat="true" ht="15" customHeight="true" spans="1:5">
      <c r="A30" s="26"/>
      <c r="B30" s="189" t="s">
        <v>1914</v>
      </c>
      <c r="C30" s="190"/>
      <c r="D30" s="189" t="s">
        <v>1915</v>
      </c>
      <c r="E30" s="196"/>
    </row>
    <row r="31" s="179" customFormat="true" ht="15" customHeight="true" spans="1:5">
      <c r="A31" s="26"/>
      <c r="B31" s="189" t="s">
        <v>1916</v>
      </c>
      <c r="C31" s="190">
        <v>413</v>
      </c>
      <c r="D31" s="189" t="s">
        <v>1917</v>
      </c>
      <c r="E31" s="196"/>
    </row>
    <row r="32" s="179" customFormat="true" ht="15" customHeight="true" spans="1:5">
      <c r="A32" s="26"/>
      <c r="B32" s="189" t="s">
        <v>1918</v>
      </c>
      <c r="C32" s="190">
        <v>28980</v>
      </c>
      <c r="D32" s="189" t="s">
        <v>1919</v>
      </c>
      <c r="E32" s="196"/>
    </row>
    <row r="33" s="179" customFormat="true" ht="15" customHeight="true" spans="1:5">
      <c r="A33" s="26"/>
      <c r="B33" s="189" t="s">
        <v>1920</v>
      </c>
      <c r="C33" s="190"/>
      <c r="D33" s="189" t="s">
        <v>1921</v>
      </c>
      <c r="E33" s="196"/>
    </row>
    <row r="34" s="179" customFormat="true" ht="15" customHeight="true" spans="1:5">
      <c r="A34" s="26"/>
      <c r="B34" s="189" t="s">
        <v>1922</v>
      </c>
      <c r="C34" s="190">
        <v>47</v>
      </c>
      <c r="D34" s="189" t="s">
        <v>1923</v>
      </c>
      <c r="E34" s="196"/>
    </row>
    <row r="35" s="179" customFormat="true" ht="15" customHeight="true" spans="1:5">
      <c r="A35" s="26"/>
      <c r="B35" s="189" t="s">
        <v>1924</v>
      </c>
      <c r="C35" s="190">
        <v>2508</v>
      </c>
      <c r="D35" s="189" t="s">
        <v>1925</v>
      </c>
      <c r="E35" s="196"/>
    </row>
    <row r="36" s="179" customFormat="true" ht="15" customHeight="true" spans="1:5">
      <c r="A36" s="26"/>
      <c r="B36" s="189" t="s">
        <v>1926</v>
      </c>
      <c r="C36" s="190">
        <v>496</v>
      </c>
      <c r="D36" s="189" t="s">
        <v>1927</v>
      </c>
      <c r="E36" s="196"/>
    </row>
    <row r="37" s="179" customFormat="true" ht="15" customHeight="true" spans="1:5">
      <c r="A37" s="26"/>
      <c r="B37" s="189" t="s">
        <v>1928</v>
      </c>
      <c r="C37" s="190"/>
      <c r="D37" s="189" t="s">
        <v>1929</v>
      </c>
      <c r="E37" s="196"/>
    </row>
    <row r="38" s="179" customFormat="true" ht="15" customHeight="true" spans="1:5">
      <c r="A38" s="26"/>
      <c r="B38" s="189" t="s">
        <v>1930</v>
      </c>
      <c r="C38" s="190"/>
      <c r="D38" s="189" t="s">
        <v>1931</v>
      </c>
      <c r="E38" s="196"/>
    </row>
    <row r="39" s="179" customFormat="true" ht="15" customHeight="true" spans="1:5">
      <c r="A39" s="26"/>
      <c r="B39" s="189" t="s">
        <v>1932</v>
      </c>
      <c r="C39" s="190"/>
      <c r="D39" s="189" t="s">
        <v>1933</v>
      </c>
      <c r="E39" s="196"/>
    </row>
    <row r="40" s="179" customFormat="true" ht="15" customHeight="true" spans="1:5">
      <c r="A40" s="26"/>
      <c r="B40" s="189" t="s">
        <v>1934</v>
      </c>
      <c r="C40" s="190"/>
      <c r="D40" s="189" t="s">
        <v>1935</v>
      </c>
      <c r="E40" s="196"/>
    </row>
    <row r="41" s="179" customFormat="true" ht="15" customHeight="true" spans="1:5">
      <c r="A41" s="26"/>
      <c r="B41" s="189" t="s">
        <v>1936</v>
      </c>
      <c r="C41" s="190"/>
      <c r="D41" s="189" t="s">
        <v>1937</v>
      </c>
      <c r="E41" s="196"/>
    </row>
    <row r="42" s="179" customFormat="true" ht="15" customHeight="true" spans="1:5">
      <c r="A42" s="26"/>
      <c r="B42" s="189" t="s">
        <v>1938</v>
      </c>
      <c r="C42" s="190"/>
      <c r="D42" s="189" t="s">
        <v>1939</v>
      </c>
      <c r="E42" s="196"/>
    </row>
    <row r="43" s="179" customFormat="true" ht="15" customHeight="true" spans="1:5">
      <c r="A43" s="26"/>
      <c r="B43" s="189" t="s">
        <v>1940</v>
      </c>
      <c r="C43" s="190"/>
      <c r="D43" s="189" t="s">
        <v>1941</v>
      </c>
      <c r="E43" s="196"/>
    </row>
    <row r="44" s="179" customFormat="true" ht="15" customHeight="true" spans="1:5">
      <c r="A44" s="26"/>
      <c r="B44" s="189" t="s">
        <v>1942</v>
      </c>
      <c r="C44" s="190"/>
      <c r="D44" s="189" t="s">
        <v>1943</v>
      </c>
      <c r="E44" s="196"/>
    </row>
    <row r="45" s="179" customFormat="true" ht="15" customHeight="true" spans="1:5">
      <c r="A45" s="26"/>
      <c r="B45" s="189" t="s">
        <v>1944</v>
      </c>
      <c r="C45" s="190">
        <v>100</v>
      </c>
      <c r="D45" s="189" t="s">
        <v>1945</v>
      </c>
      <c r="E45" s="196"/>
    </row>
    <row r="46" s="179" customFormat="true" ht="15" customHeight="true" spans="1:5">
      <c r="A46" s="26"/>
      <c r="B46" s="189" t="s">
        <v>1946</v>
      </c>
      <c r="C46" s="190"/>
      <c r="D46" s="189" t="s">
        <v>1947</v>
      </c>
      <c r="E46" s="196"/>
    </row>
    <row r="47" s="179" customFormat="true" ht="15" customHeight="true" spans="1:5">
      <c r="A47" s="26"/>
      <c r="B47" s="189" t="s">
        <v>1948</v>
      </c>
      <c r="C47" s="190"/>
      <c r="D47" s="189" t="s">
        <v>1949</v>
      </c>
      <c r="E47" s="196"/>
    </row>
    <row r="48" s="179" customFormat="true" ht="15" customHeight="true" spans="1:5">
      <c r="A48" s="26"/>
      <c r="B48" s="189" t="s">
        <v>1950</v>
      </c>
      <c r="C48" s="190"/>
      <c r="D48" s="189" t="s">
        <v>1951</v>
      </c>
      <c r="E48" s="196"/>
    </row>
    <row r="49" s="179" customFormat="true" ht="15" customHeight="true" spans="1:5">
      <c r="A49" s="26"/>
      <c r="B49" s="189" t="s">
        <v>1952</v>
      </c>
      <c r="C49" s="190">
        <v>8754</v>
      </c>
      <c r="D49" s="189" t="s">
        <v>1953</v>
      </c>
      <c r="E49" s="196"/>
    </row>
    <row r="50" s="179" customFormat="true" ht="15" customHeight="true" spans="1:5">
      <c r="A50" s="26"/>
      <c r="B50" s="189" t="s">
        <v>1852</v>
      </c>
      <c r="C50" s="190">
        <v>73158</v>
      </c>
      <c r="D50" s="189" t="s">
        <v>1859</v>
      </c>
      <c r="E50" s="196"/>
    </row>
    <row r="51" s="179" customFormat="true" ht="15" customHeight="true" spans="1:5">
      <c r="A51" s="26"/>
      <c r="B51" s="189" t="s">
        <v>1954</v>
      </c>
      <c r="C51" s="190">
        <v>84</v>
      </c>
      <c r="D51" s="189" t="s">
        <v>1954</v>
      </c>
      <c r="E51" s="196"/>
    </row>
    <row r="52" s="179" customFormat="true" ht="15" customHeight="true" spans="1:5">
      <c r="A52" s="26"/>
      <c r="B52" s="189" t="s">
        <v>1955</v>
      </c>
      <c r="C52" s="190"/>
      <c r="D52" s="189" t="s">
        <v>1955</v>
      </c>
      <c r="E52" s="196"/>
    </row>
    <row r="53" s="179" customFormat="true" ht="15" customHeight="true" spans="1:5">
      <c r="A53" s="26"/>
      <c r="B53" s="189" t="s">
        <v>1956</v>
      </c>
      <c r="C53" s="190"/>
      <c r="D53" s="189" t="s">
        <v>1956</v>
      </c>
      <c r="E53" s="196"/>
    </row>
    <row r="54" s="179" customFormat="true" ht="15" customHeight="true" spans="1:5">
      <c r="A54" s="26"/>
      <c r="B54" s="189" t="s">
        <v>1957</v>
      </c>
      <c r="C54" s="190"/>
      <c r="D54" s="189" t="s">
        <v>1957</v>
      </c>
      <c r="E54" s="196"/>
    </row>
    <row r="55" s="179" customFormat="true" ht="15" customHeight="true" spans="1:5">
      <c r="A55" s="26"/>
      <c r="B55" s="187" t="s">
        <v>1958</v>
      </c>
      <c r="C55" s="188">
        <v>564</v>
      </c>
      <c r="D55" s="187" t="s">
        <v>1958</v>
      </c>
      <c r="E55" s="196"/>
    </row>
    <row r="56" s="179" customFormat="true" ht="15" customHeight="true" spans="1:5">
      <c r="A56" s="26"/>
      <c r="B56" s="189" t="s">
        <v>1959</v>
      </c>
      <c r="C56" s="190">
        <v>115</v>
      </c>
      <c r="D56" s="189" t="s">
        <v>1959</v>
      </c>
      <c r="E56" s="196"/>
    </row>
    <row r="57" s="179" customFormat="true" ht="15" customHeight="true" spans="1:5">
      <c r="A57" s="26"/>
      <c r="B57" s="189" t="s">
        <v>1960</v>
      </c>
      <c r="C57" s="190">
        <v>149</v>
      </c>
      <c r="D57" s="189" t="s">
        <v>1960</v>
      </c>
      <c r="E57" s="196"/>
    </row>
    <row r="58" s="179" customFormat="true" ht="15" customHeight="true" spans="1:5">
      <c r="A58" s="26"/>
      <c r="B58" s="189" t="s">
        <v>1961</v>
      </c>
      <c r="C58" s="190">
        <v>1035</v>
      </c>
      <c r="D58" s="189" t="s">
        <v>1961</v>
      </c>
      <c r="E58" s="196"/>
    </row>
    <row r="59" ht="15" customHeight="true" spans="1:5">
      <c r="A59" s="26"/>
      <c r="B59" s="189" t="s">
        <v>1962</v>
      </c>
      <c r="C59" s="190">
        <v>1211</v>
      </c>
      <c r="D59" s="189" t="s">
        <v>1962</v>
      </c>
      <c r="E59" s="196"/>
    </row>
    <row r="60" ht="15" customHeight="true" spans="1:5">
      <c r="A60" s="26"/>
      <c r="B60" s="189" t="s">
        <v>1963</v>
      </c>
      <c r="C60" s="190">
        <v>1153</v>
      </c>
      <c r="D60" s="189" t="s">
        <v>1963</v>
      </c>
      <c r="E60" s="196"/>
    </row>
    <row r="61" ht="15" customHeight="true" spans="1:5">
      <c r="A61" s="26"/>
      <c r="B61" s="189" t="s">
        <v>1964</v>
      </c>
      <c r="C61" s="190">
        <v>55000</v>
      </c>
      <c r="D61" s="189" t="s">
        <v>1964</v>
      </c>
      <c r="E61" s="196"/>
    </row>
    <row r="62" ht="15" customHeight="true" spans="1:5">
      <c r="A62" s="26"/>
      <c r="B62" s="189" t="s">
        <v>1965</v>
      </c>
      <c r="C62" s="190">
        <v>11132</v>
      </c>
      <c r="D62" s="189" t="s">
        <v>1965</v>
      </c>
      <c r="E62" s="196"/>
    </row>
    <row r="63" ht="15" customHeight="true" spans="1:5">
      <c r="A63" s="26"/>
      <c r="B63" s="189" t="s">
        <v>1966</v>
      </c>
      <c r="C63" s="190"/>
      <c r="D63" s="189" t="s">
        <v>1966</v>
      </c>
      <c r="E63" s="196"/>
    </row>
    <row r="64" ht="15" customHeight="true" spans="1:5">
      <c r="A64" s="26"/>
      <c r="B64" s="189" t="s">
        <v>1967</v>
      </c>
      <c r="C64" s="190">
        <v>2700</v>
      </c>
      <c r="D64" s="189" t="s">
        <v>1967</v>
      </c>
      <c r="E64" s="196"/>
    </row>
    <row r="65" ht="15" customHeight="true" spans="1:5">
      <c r="A65" s="26"/>
      <c r="B65" s="189" t="s">
        <v>1968</v>
      </c>
      <c r="C65" s="190"/>
      <c r="D65" s="189" t="s">
        <v>1968</v>
      </c>
      <c r="E65" s="196"/>
    </row>
    <row r="66" ht="15" customHeight="true" spans="1:5">
      <c r="A66" s="26"/>
      <c r="B66" s="189" t="s">
        <v>1969</v>
      </c>
      <c r="C66" s="190"/>
      <c r="D66" s="189" t="s">
        <v>1969</v>
      </c>
      <c r="E66" s="196"/>
    </row>
    <row r="67" ht="15" customHeight="true" spans="1:5">
      <c r="A67" s="26"/>
      <c r="B67" s="189" t="s">
        <v>1970</v>
      </c>
      <c r="C67" s="190"/>
      <c r="D67" s="189" t="s">
        <v>1970</v>
      </c>
      <c r="E67" s="196"/>
    </row>
    <row r="68" ht="15" customHeight="true" spans="1:5">
      <c r="A68" s="26"/>
      <c r="B68" s="189" t="s">
        <v>1971</v>
      </c>
      <c r="C68" s="190">
        <v>15</v>
      </c>
      <c r="D68" s="189" t="s">
        <v>1971</v>
      </c>
      <c r="E68" s="196"/>
    </row>
    <row r="69" ht="15" customHeight="true" spans="1:5">
      <c r="A69" s="26"/>
      <c r="B69" s="189" t="s">
        <v>1972</v>
      </c>
      <c r="C69" s="190"/>
      <c r="D69" s="189" t="s">
        <v>1972</v>
      </c>
      <c r="E69" s="196"/>
    </row>
    <row r="70" ht="15" customHeight="true" spans="1:5">
      <c r="A70" s="26"/>
      <c r="B70" s="189" t="s">
        <v>1973</v>
      </c>
      <c r="C70" s="190"/>
      <c r="D70" s="189" t="s">
        <v>1973</v>
      </c>
      <c r="E70" s="196"/>
    </row>
    <row r="71" ht="15" customHeight="true" spans="1:5">
      <c r="A71" s="26"/>
      <c r="B71" s="189" t="s">
        <v>1974</v>
      </c>
      <c r="C71" s="190"/>
      <c r="D71" s="189" t="s">
        <v>900</v>
      </c>
      <c r="E71" s="196"/>
    </row>
    <row r="72" ht="15" customHeight="true" spans="1:5">
      <c r="A72" s="26"/>
      <c r="B72" s="189" t="s">
        <v>1975</v>
      </c>
      <c r="C72" s="190"/>
      <c r="D72" s="189" t="s">
        <v>1976</v>
      </c>
      <c r="E72" s="196">
        <v>41460</v>
      </c>
    </row>
    <row r="73" ht="15" customHeight="true" spans="1:5">
      <c r="A73" s="26"/>
      <c r="B73" s="189" t="s">
        <v>1854</v>
      </c>
      <c r="C73" s="190"/>
      <c r="D73" s="189" t="s">
        <v>1861</v>
      </c>
      <c r="E73" s="196">
        <v>27149</v>
      </c>
    </row>
    <row r="74" ht="15" customHeight="true" spans="1:5">
      <c r="A74" s="26"/>
      <c r="B74" s="189" t="s">
        <v>1855</v>
      </c>
      <c r="C74" s="190"/>
      <c r="D74" s="189" t="s">
        <v>1862</v>
      </c>
      <c r="E74" s="196">
        <v>14311</v>
      </c>
    </row>
    <row r="75" ht="15" customHeight="true" spans="1:5">
      <c r="A75" s="197" t="s">
        <v>1863</v>
      </c>
      <c r="B75" s="198"/>
      <c r="C75" s="198"/>
      <c r="D75" s="198"/>
      <c r="E75" s="199"/>
    </row>
  </sheetData>
  <autoFilter ref="A4:I75">
    <extLst/>
  </autoFilter>
  <mergeCells count="2">
    <mergeCell ref="A2:E2"/>
    <mergeCell ref="A6:A74"/>
  </mergeCells>
  <pageMargins left="0.432638888888889" right="0.118055555555556" top="0.236111111111111" bottom="0.393055555555556" header="0.118055555555556" footer="0"/>
  <pageSetup paperSize="9" scale="87" fitToHeight="0" orientation="portrait"/>
  <headerFooter>
    <oddFooter>&amp;C第 &amp;P 页 &amp;R&amp;A</oddFooter>
  </headerFooter>
</worksheet>
</file>

<file path=docProps/app.xml><?xml version="1.0" encoding="utf-8"?>
<Properties xmlns="http://schemas.openxmlformats.org/officeDocument/2006/extended-properties" xmlns:vt="http://schemas.openxmlformats.org/officeDocument/2006/docPropsVTypes">
  <Company>Lenovo (Beijing) Limited</Company>
  <Application>Microsoft Excel</Application>
  <HeadingPairs>
    <vt:vector size="2" baseType="variant">
      <vt:variant>
        <vt:lpstr>工作表</vt:lpstr>
      </vt:variant>
      <vt:variant>
        <vt:i4>29</vt:i4>
      </vt:variant>
    </vt:vector>
  </HeadingPairs>
  <TitlesOfParts>
    <vt:vector size="29" baseType="lpstr">
      <vt:lpstr>第一部分</vt:lpstr>
      <vt:lpstr>1.一般公共预算收支表</vt:lpstr>
      <vt:lpstr>2.收入科目表</vt:lpstr>
      <vt:lpstr>3.支出功能科目表</vt:lpstr>
      <vt:lpstr>4.本级支出功能科目表</vt:lpstr>
      <vt:lpstr>5.一般公共预算支出经济分类表</vt:lpstr>
      <vt:lpstr>6.基本支出经济分类表</vt:lpstr>
      <vt:lpstr>7.税收返还和转移支付决算表</vt:lpstr>
      <vt:lpstr>8.税收返还和转移支付分地区分项目情况表</vt:lpstr>
      <vt:lpstr>9.一般债务限额和余额情况表</vt:lpstr>
      <vt:lpstr>第二部分</vt:lpstr>
      <vt:lpstr>10.政府性基金收支表</vt:lpstr>
      <vt:lpstr>11.政府性基金收入表</vt:lpstr>
      <vt:lpstr>12.政府性基金支出表</vt:lpstr>
      <vt:lpstr>13政府性基金本级支出表</vt:lpstr>
      <vt:lpstr>14.政府性基金转移支付表</vt:lpstr>
      <vt:lpstr>15.专项债务表</vt:lpstr>
      <vt:lpstr>第三部分</vt:lpstr>
      <vt:lpstr>16.国资预算收入表</vt:lpstr>
      <vt:lpstr>17.国资预算支出表</vt:lpstr>
      <vt:lpstr>18.国资预算本级支出表</vt:lpstr>
      <vt:lpstr>19.国有资本经营转移支付决算表</vt:lpstr>
      <vt:lpstr>第四部分</vt:lpstr>
      <vt:lpstr>20.社保收入表</vt:lpstr>
      <vt:lpstr>21.社保支出表</vt:lpstr>
      <vt:lpstr>第五部分</vt:lpstr>
      <vt:lpstr>22.地方政府债务限额及余额情况表</vt:lpstr>
      <vt:lpstr>23.政府债务发行及还本付息明细表</vt:lpstr>
      <vt:lpstr>24.地方政府债券使用情况表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刘宝平</dc:creator>
  <cp:lastModifiedBy>yt</cp:lastModifiedBy>
  <dcterms:created xsi:type="dcterms:W3CDTF">2015-07-21T19:57:00Z</dcterms:created>
  <cp:lastPrinted>2021-06-29T08:55:00Z</cp:lastPrinted>
  <dcterms:modified xsi:type="dcterms:W3CDTF">2022-03-29T09:08:02Z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