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60" windowHeight="10500" firstSheet="3" activeTab="3"/>
  </bookViews>
  <sheets>
    <sheet name="总表" sheetId="1" state="hidden" r:id="rId1"/>
    <sheet name="市本级" sheetId="7" state="hidden" r:id="rId2"/>
    <sheet name="各区" sheetId="8" state="hidden" r:id="rId3"/>
    <sheet name="各区1" sheetId="11" r:id="rId4"/>
  </sheets>
  <definedNames>
    <definedName name="_xlnm._FilterDatabase" localSheetId="0" hidden="1">总表!$A$6:$Q$157</definedName>
    <definedName name="_xlnm._FilterDatabase" localSheetId="2" hidden="1">各区!$A$6:$Q$75</definedName>
    <definedName name="_xlnm._FilterDatabase" localSheetId="3" hidden="1">各区1!$A$2:$K$15</definedName>
    <definedName name="_xlnm._FilterDatabase" localSheetId="1" hidden="1">市本级!$B$6:$Q$6</definedName>
  </definedNames>
  <calcPr calcId="144525"/>
</workbook>
</file>

<file path=xl/comments1.xml><?xml version="1.0" encoding="utf-8"?>
<comments xmlns="http://schemas.openxmlformats.org/spreadsheetml/2006/main">
  <authors>
    <author>汪蕾</author>
    <author>吴锦鸿</author>
  </authors>
  <commentList>
    <comment ref="J16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-2032</t>
        </r>
        <r>
          <rPr>
            <sz val="9"/>
            <rFont val="宋体"/>
            <charset val="134"/>
          </rPr>
          <t>年每年</t>
        </r>
        <r>
          <rPr>
            <sz val="9"/>
            <rFont val="Tahoma"/>
            <charset val="134"/>
          </rPr>
          <t>9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28</t>
        </r>
        <r>
          <rPr>
            <sz val="9"/>
            <rFont val="宋体"/>
            <charset val="134"/>
          </rPr>
          <t>日还本</t>
        </r>
        <r>
          <rPr>
            <sz val="9"/>
            <rFont val="Tahoma"/>
            <charset val="134"/>
          </rPr>
          <t>2700</t>
        </r>
        <r>
          <rPr>
            <sz val="9"/>
            <rFont val="宋体"/>
            <charset val="134"/>
          </rPr>
          <t>万元，最后一年</t>
        </r>
        <r>
          <rPr>
            <sz val="9"/>
            <rFont val="Tahoma"/>
            <charset val="134"/>
          </rPr>
          <t>2033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9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28</t>
        </r>
        <r>
          <rPr>
            <sz val="9"/>
            <rFont val="宋体"/>
            <charset val="134"/>
          </rPr>
          <t>日还本</t>
        </r>
        <r>
          <rPr>
            <sz val="9"/>
            <rFont val="Tahoma"/>
            <charset val="134"/>
          </rPr>
          <t>3600</t>
        </r>
        <r>
          <rPr>
            <sz val="9"/>
            <rFont val="宋体"/>
            <charset val="134"/>
          </rPr>
          <t>万元</t>
        </r>
      </text>
    </comment>
    <comment ref="N16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2019-2021</t>
        </r>
        <r>
          <rPr>
            <sz val="9"/>
            <rFont val="宋体"/>
            <charset val="134"/>
          </rPr>
          <t>年每期利息</t>
        </r>
        <r>
          <rPr>
            <sz val="9"/>
            <rFont val="Tahoma"/>
            <charset val="134"/>
          </rPr>
          <t>779.4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2022</t>
        </r>
        <r>
          <rPr>
            <sz val="9"/>
            <rFont val="宋体"/>
            <charset val="134"/>
          </rPr>
          <t>年后随着归还本金，每期利息递减</t>
        </r>
      </text>
    </comment>
    <comment ref="N17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2019-2021</t>
        </r>
        <r>
          <rPr>
            <sz val="9"/>
            <rFont val="宋体"/>
            <charset val="134"/>
          </rPr>
          <t>年每期利息</t>
        </r>
        <r>
          <rPr>
            <sz val="9"/>
            <rFont val="Tahoma"/>
            <charset val="134"/>
          </rPr>
          <t>779.4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2022</t>
        </r>
        <r>
          <rPr>
            <sz val="9"/>
            <rFont val="宋体"/>
            <charset val="134"/>
          </rPr>
          <t>年后随着归还本金，每期利息递减</t>
        </r>
      </text>
    </comment>
    <comment ref="J18" authorId="1">
      <text>
        <r>
          <rPr>
            <b/>
            <sz val="9"/>
            <rFont val="宋体"/>
            <charset val="134"/>
          </rPr>
          <t>吴锦鸿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2026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-2033</t>
        </r>
        <r>
          <rPr>
            <sz val="9"/>
            <rFont val="宋体"/>
            <charset val="134"/>
          </rPr>
          <t>年每年</t>
        </r>
        <r>
          <rPr>
            <sz val="9"/>
            <rFont val="Tahoma"/>
            <charset val="134"/>
          </rPr>
          <t>9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28</t>
        </r>
        <r>
          <rPr>
            <sz val="9"/>
            <rFont val="宋体"/>
            <charset val="134"/>
          </rPr>
          <t>日还本</t>
        </r>
        <r>
          <rPr>
            <sz val="9"/>
            <rFont val="Tahoma"/>
            <charset val="134"/>
          </rPr>
          <t>12500</t>
        </r>
        <r>
          <rPr>
            <sz val="9"/>
            <rFont val="宋体"/>
            <charset val="134"/>
          </rPr>
          <t>万元</t>
        </r>
      </text>
    </comment>
    <comment ref="J22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2024-2033</t>
        </r>
        <r>
          <rPr>
            <sz val="9"/>
            <rFont val="宋体"/>
            <charset val="134"/>
          </rPr>
          <t>年每年</t>
        </r>
        <r>
          <rPr>
            <sz val="9"/>
            <rFont val="Tahoma"/>
            <charset val="134"/>
          </rPr>
          <t>9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28</t>
        </r>
        <r>
          <rPr>
            <sz val="9"/>
            <rFont val="宋体"/>
            <charset val="134"/>
          </rPr>
          <t>日还本</t>
        </r>
        <r>
          <rPr>
            <sz val="9"/>
            <rFont val="Tahoma"/>
            <charset val="134"/>
          </rPr>
          <t>15000</t>
        </r>
        <r>
          <rPr>
            <sz val="9"/>
            <rFont val="宋体"/>
            <charset val="134"/>
          </rPr>
          <t>万元</t>
        </r>
      </text>
    </comment>
    <comment ref="N22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2019-2024</t>
        </r>
        <r>
          <rPr>
            <sz val="9"/>
            <rFont val="宋体"/>
            <charset val="134"/>
          </rPr>
          <t>年每期利息</t>
        </r>
        <r>
          <rPr>
            <sz val="9"/>
            <rFont val="Tahoma"/>
            <charset val="134"/>
          </rPr>
          <t>3247.5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2025</t>
        </r>
        <r>
          <rPr>
            <sz val="9"/>
            <rFont val="宋体"/>
            <charset val="134"/>
          </rPr>
          <t>年以后随着归还本金，每期利息递减</t>
        </r>
      </text>
    </comment>
    <comment ref="N23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2019-2024</t>
        </r>
        <r>
          <rPr>
            <sz val="9"/>
            <rFont val="宋体"/>
            <charset val="134"/>
          </rPr>
          <t>年每期利息</t>
        </r>
        <r>
          <rPr>
            <sz val="9"/>
            <rFont val="Tahoma"/>
            <charset val="134"/>
          </rPr>
          <t>3247.5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2025</t>
        </r>
        <r>
          <rPr>
            <sz val="9"/>
            <rFont val="宋体"/>
            <charset val="134"/>
          </rPr>
          <t>年以后随着归还本金，每期利息递减</t>
        </r>
      </text>
    </comment>
    <comment ref="J24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9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28</t>
        </r>
        <r>
          <rPr>
            <sz val="9"/>
            <rFont val="宋体"/>
            <charset val="134"/>
          </rPr>
          <t>日还本</t>
        </r>
        <r>
          <rPr>
            <sz val="9"/>
            <rFont val="Tahoma"/>
            <charset val="134"/>
          </rPr>
          <t>1200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2022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1250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2023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1300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2024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1400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2025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1500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2026</t>
        </r>
        <r>
          <rPr>
            <sz val="9"/>
            <rFont val="宋体"/>
            <charset val="134"/>
          </rPr>
          <t>年还本</t>
        </r>
        <r>
          <rPr>
            <sz val="9"/>
            <rFont val="Tahoma"/>
            <charset val="134"/>
          </rPr>
          <t>1600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2027</t>
        </r>
        <r>
          <rPr>
            <sz val="9"/>
            <rFont val="宋体"/>
            <charset val="134"/>
          </rPr>
          <t>年还本</t>
        </r>
        <r>
          <rPr>
            <sz val="9"/>
            <rFont val="Tahoma"/>
            <charset val="134"/>
          </rPr>
          <t>1600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2028</t>
        </r>
        <r>
          <rPr>
            <sz val="9"/>
            <rFont val="宋体"/>
            <charset val="134"/>
          </rPr>
          <t>年还本</t>
        </r>
        <r>
          <rPr>
            <sz val="9"/>
            <rFont val="Tahoma"/>
            <charset val="134"/>
          </rPr>
          <t>150</t>
        </r>
        <r>
          <rPr>
            <sz val="9"/>
            <rFont val="宋体"/>
            <charset val="134"/>
          </rPr>
          <t>万元</t>
        </r>
      </text>
    </comment>
    <comment ref="N24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2019-2021</t>
        </r>
        <r>
          <rPr>
            <sz val="9"/>
            <rFont val="宋体"/>
            <charset val="134"/>
          </rPr>
          <t>年每期利息</t>
        </r>
        <r>
          <rPr>
            <sz val="9"/>
            <rFont val="Tahoma"/>
            <charset val="134"/>
          </rPr>
          <t>203.5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2022</t>
        </r>
        <r>
          <rPr>
            <sz val="9"/>
            <rFont val="宋体"/>
            <charset val="134"/>
          </rPr>
          <t>年后，随着不断归还本金，利息逐年递减</t>
        </r>
      </text>
    </comment>
    <comment ref="N25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2019-2021</t>
        </r>
        <r>
          <rPr>
            <sz val="9"/>
            <rFont val="宋体"/>
            <charset val="134"/>
          </rPr>
          <t>年每期利息</t>
        </r>
        <r>
          <rPr>
            <sz val="9"/>
            <rFont val="Tahoma"/>
            <charset val="134"/>
          </rPr>
          <t>203.5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2022</t>
        </r>
        <r>
          <rPr>
            <sz val="9"/>
            <rFont val="宋体"/>
            <charset val="134"/>
          </rPr>
          <t>年后，随着不断归还本金，利息逐年递减</t>
        </r>
      </text>
    </comment>
    <comment ref="J27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2020</t>
        </r>
        <r>
          <rPr>
            <sz val="9"/>
            <rFont val="宋体"/>
            <charset val="134"/>
          </rPr>
          <t>年至</t>
        </r>
        <r>
          <rPr>
            <sz val="9"/>
            <rFont val="Tahoma"/>
            <charset val="134"/>
          </rPr>
          <t>2022</t>
        </r>
        <r>
          <rPr>
            <sz val="9"/>
            <rFont val="宋体"/>
            <charset val="134"/>
          </rPr>
          <t>年，每年偿还</t>
        </r>
        <r>
          <rPr>
            <sz val="9"/>
            <rFont val="Tahoma"/>
            <charset val="134"/>
          </rPr>
          <t>40%</t>
        </r>
        <r>
          <rPr>
            <sz val="9"/>
            <rFont val="宋体"/>
            <charset val="134"/>
          </rPr>
          <t>、</t>
        </r>
        <r>
          <rPr>
            <sz val="9"/>
            <rFont val="Tahoma"/>
            <charset val="134"/>
          </rPr>
          <t>40%</t>
        </r>
        <r>
          <rPr>
            <sz val="9"/>
            <rFont val="宋体"/>
            <charset val="134"/>
          </rPr>
          <t>、</t>
        </r>
        <r>
          <rPr>
            <sz val="9"/>
            <rFont val="Tahoma"/>
            <charset val="134"/>
          </rPr>
          <t>20%</t>
        </r>
        <r>
          <rPr>
            <sz val="9"/>
            <rFont val="宋体"/>
            <charset val="134"/>
          </rPr>
          <t>债券本金。</t>
        </r>
      </text>
    </comment>
    <comment ref="N27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仅</t>
        </r>
        <r>
          <rPr>
            <sz val="9"/>
            <rFont val="Tahoma"/>
            <charset val="134"/>
          </rPr>
          <t>2020</t>
        </r>
        <r>
          <rPr>
            <sz val="9"/>
            <rFont val="宋体"/>
            <charset val="134"/>
          </rPr>
          <t>年利息</t>
        </r>
      </text>
    </comment>
    <comment ref="J29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2023</t>
        </r>
        <r>
          <rPr>
            <sz val="9"/>
            <rFont val="宋体"/>
            <charset val="134"/>
          </rPr>
          <t>年至</t>
        </r>
        <r>
          <rPr>
            <sz val="9"/>
            <rFont val="Tahoma"/>
            <charset val="134"/>
          </rPr>
          <t>2025</t>
        </r>
        <r>
          <rPr>
            <sz val="9"/>
            <rFont val="宋体"/>
            <charset val="134"/>
          </rPr>
          <t>年，每年偿还</t>
        </r>
        <r>
          <rPr>
            <sz val="9"/>
            <rFont val="Tahoma"/>
            <charset val="134"/>
          </rPr>
          <t>12%</t>
        </r>
        <r>
          <rPr>
            <sz val="9"/>
            <rFont val="宋体"/>
            <charset val="134"/>
          </rPr>
          <t>债券本金，</t>
        </r>
        <r>
          <rPr>
            <sz val="9"/>
            <rFont val="Tahoma"/>
            <charset val="134"/>
          </rPr>
          <t>2026</t>
        </r>
        <r>
          <rPr>
            <sz val="9"/>
            <rFont val="宋体"/>
            <charset val="134"/>
          </rPr>
          <t>年至</t>
        </r>
        <r>
          <rPr>
            <sz val="9"/>
            <rFont val="Tahoma"/>
            <charset val="134"/>
          </rPr>
          <t>2029</t>
        </r>
        <r>
          <rPr>
            <sz val="9"/>
            <rFont val="宋体"/>
            <charset val="134"/>
          </rPr>
          <t>年每年偿还</t>
        </r>
        <r>
          <rPr>
            <sz val="9"/>
            <rFont val="Tahoma"/>
            <charset val="134"/>
          </rPr>
          <t>16%</t>
        </r>
        <r>
          <rPr>
            <sz val="9"/>
            <rFont val="宋体"/>
            <charset val="134"/>
          </rPr>
          <t>债券本金。</t>
        </r>
      </text>
    </comment>
    <comment ref="J31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2022</t>
        </r>
        <r>
          <rPr>
            <sz val="9"/>
            <rFont val="宋体"/>
            <charset val="134"/>
          </rPr>
          <t>年至</t>
        </r>
        <r>
          <rPr>
            <sz val="9"/>
            <rFont val="Tahoma"/>
            <charset val="134"/>
          </rPr>
          <t>2029</t>
        </r>
        <r>
          <rPr>
            <sz val="9"/>
            <rFont val="宋体"/>
            <charset val="134"/>
          </rPr>
          <t>年，每年分别偿还债券本金</t>
        </r>
        <r>
          <rPr>
            <sz val="9"/>
            <rFont val="Tahoma"/>
            <charset val="134"/>
          </rPr>
          <t>700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700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5900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7550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9200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10850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12500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2600</t>
        </r>
        <r>
          <rPr>
            <sz val="9"/>
            <rFont val="宋体"/>
            <charset val="134"/>
          </rPr>
          <t>万元。</t>
        </r>
      </text>
    </comment>
    <comment ref="J33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2020</t>
        </r>
        <r>
          <rPr>
            <sz val="9"/>
            <rFont val="宋体"/>
            <charset val="134"/>
          </rPr>
          <t>年至</t>
        </r>
        <r>
          <rPr>
            <sz val="9"/>
            <rFont val="Tahoma"/>
            <charset val="134"/>
          </rPr>
          <t>2025</t>
        </r>
        <r>
          <rPr>
            <sz val="9"/>
            <rFont val="宋体"/>
            <charset val="134"/>
          </rPr>
          <t>年，每年偿还债券本金</t>
        </r>
        <r>
          <rPr>
            <sz val="9"/>
            <rFont val="Tahoma"/>
            <charset val="134"/>
          </rPr>
          <t>4550</t>
        </r>
        <r>
          <rPr>
            <sz val="9"/>
            <rFont val="宋体"/>
            <charset val="134"/>
          </rPr>
          <t>万元，到期一次性偿还剩余本金</t>
        </r>
        <r>
          <rPr>
            <sz val="9"/>
            <rFont val="Tahoma"/>
            <charset val="134"/>
          </rPr>
          <t>2700</t>
        </r>
        <r>
          <rPr>
            <sz val="9"/>
            <rFont val="宋体"/>
            <charset val="134"/>
          </rPr>
          <t>万元。</t>
        </r>
      </text>
    </comment>
    <comment ref="N33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仅</t>
        </r>
        <r>
          <rPr>
            <sz val="9"/>
            <rFont val="Tahoma"/>
            <charset val="134"/>
          </rPr>
          <t>2020</t>
        </r>
        <r>
          <rPr>
            <sz val="9"/>
            <rFont val="宋体"/>
            <charset val="134"/>
          </rPr>
          <t>年利息</t>
        </r>
      </text>
    </comment>
    <comment ref="J34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2022</t>
        </r>
        <r>
          <rPr>
            <sz val="9"/>
            <rFont val="宋体"/>
            <charset val="134"/>
          </rPr>
          <t>年、</t>
        </r>
        <r>
          <rPr>
            <sz val="9"/>
            <rFont val="Tahoma"/>
            <charset val="134"/>
          </rPr>
          <t>2023</t>
        </r>
        <r>
          <rPr>
            <sz val="9"/>
            <rFont val="宋体"/>
            <charset val="134"/>
          </rPr>
          <t>年每年分别偿还债券本金</t>
        </r>
        <r>
          <rPr>
            <sz val="9"/>
            <rFont val="Tahoma"/>
            <charset val="134"/>
          </rPr>
          <t>7000</t>
        </r>
        <r>
          <rPr>
            <sz val="9"/>
            <rFont val="宋体"/>
            <charset val="134"/>
          </rPr>
          <t>万元，到期一次性偿还剩余本金</t>
        </r>
        <r>
          <rPr>
            <sz val="9"/>
            <rFont val="Tahoma"/>
            <charset val="134"/>
          </rPr>
          <t>6000</t>
        </r>
        <r>
          <rPr>
            <sz val="9"/>
            <rFont val="宋体"/>
            <charset val="134"/>
          </rPr>
          <t>万元。</t>
        </r>
      </text>
    </comment>
    <comment ref="J35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年至</t>
        </r>
        <r>
          <rPr>
            <sz val="9"/>
            <rFont val="Tahoma"/>
            <charset val="134"/>
          </rPr>
          <t>2026</t>
        </r>
        <r>
          <rPr>
            <sz val="9"/>
            <rFont val="宋体"/>
            <charset val="134"/>
          </rPr>
          <t>年分别偿还债券本金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亿元、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亿元、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亿元、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亿元、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亿元、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亿元。</t>
        </r>
      </text>
    </comment>
    <comment ref="J36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深圳市财政局有权于</t>
        </r>
        <r>
          <rPr>
            <sz val="9"/>
            <rFont val="Tahoma"/>
            <charset val="134"/>
          </rPr>
          <t>2024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29</t>
        </r>
        <r>
          <rPr>
            <sz val="9"/>
            <rFont val="宋体"/>
            <charset val="134"/>
          </rPr>
          <t>日和</t>
        </r>
        <r>
          <rPr>
            <sz val="9"/>
            <rFont val="Tahoma"/>
            <charset val="134"/>
          </rPr>
          <t>2025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29</t>
        </r>
        <r>
          <rPr>
            <sz val="9"/>
            <rFont val="宋体"/>
            <charset val="134"/>
          </rPr>
          <t>日前</t>
        </r>
        <r>
          <rPr>
            <sz val="9"/>
            <rFont val="Tahoma"/>
            <charset val="134"/>
          </rPr>
          <t>30</t>
        </r>
        <r>
          <rPr>
            <sz val="9"/>
            <rFont val="宋体"/>
            <charset val="134"/>
          </rPr>
          <t>日（节假日顺延），在中国债券信息网等公开渠道发布是否行使赎回选择权的公告。若行使赎回权，本期债券到期还本日为行使赎回权年度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29</t>
        </r>
        <r>
          <rPr>
            <sz val="9"/>
            <rFont val="宋体"/>
            <charset val="134"/>
          </rPr>
          <t>日（节假日顺延），到期一次性偿还本金并支付最后一次利息；若不行使赎回权，本期债券到期还本日为</t>
        </r>
        <r>
          <rPr>
            <sz val="9"/>
            <rFont val="Tahoma"/>
            <charset val="134"/>
          </rPr>
          <t>2026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29</t>
        </r>
        <r>
          <rPr>
            <sz val="9"/>
            <rFont val="宋体"/>
            <charset val="134"/>
          </rPr>
          <t>日（节假日顺延），到期一次性偿还本金并支付最后一次利息。</t>
        </r>
      </text>
    </comment>
    <comment ref="J43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年至</t>
        </r>
        <r>
          <rPr>
            <sz val="9"/>
            <rFont val="Tahoma"/>
            <charset val="134"/>
          </rPr>
          <t>2026</t>
        </r>
        <r>
          <rPr>
            <sz val="9"/>
            <rFont val="宋体"/>
            <charset val="134"/>
          </rPr>
          <t>年，每年分别偿还债券本金</t>
        </r>
        <r>
          <rPr>
            <sz val="9"/>
            <rFont val="Tahoma"/>
            <charset val="134"/>
          </rPr>
          <t>45800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32000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56000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57500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59000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19700</t>
        </r>
        <r>
          <rPr>
            <sz val="9"/>
            <rFont val="宋体"/>
            <charset val="134"/>
          </rPr>
          <t>万元。</t>
        </r>
      </text>
    </comment>
    <comment ref="J54" authorId="0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深圳市财政局有权于</t>
        </r>
        <r>
          <rPr>
            <sz val="9"/>
            <rFont val="Tahoma"/>
            <charset val="134"/>
          </rPr>
          <t>2025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7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11</t>
        </r>
        <r>
          <rPr>
            <sz val="9"/>
            <rFont val="宋体"/>
            <charset val="134"/>
          </rPr>
          <t>日前</t>
        </r>
        <r>
          <rPr>
            <sz val="9"/>
            <rFont val="Tahoma"/>
            <charset val="134"/>
          </rPr>
          <t>30</t>
        </r>
        <r>
          <rPr>
            <sz val="9"/>
            <rFont val="宋体"/>
            <charset val="134"/>
          </rPr>
          <t>日（节假日顺延），在中国债券信息网等公开渠道发布是否行使赎回选择权的公告。若行使赎回权，本期债券到期还本日为</t>
        </r>
        <r>
          <rPr>
            <sz val="9"/>
            <rFont val="Tahoma"/>
            <charset val="134"/>
          </rPr>
          <t>2025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7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11</t>
        </r>
        <r>
          <rPr>
            <sz val="9"/>
            <rFont val="宋体"/>
            <charset val="134"/>
          </rPr>
          <t>日（节假日顺延），到期一次性偿还本金并支付最后一次利息；若不行使赎回权，本期债券到期还本日为</t>
        </r>
        <r>
          <rPr>
            <sz val="9"/>
            <rFont val="Tahoma"/>
            <charset val="134"/>
          </rPr>
          <t>2026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7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11</t>
        </r>
        <r>
          <rPr>
            <sz val="9"/>
            <rFont val="宋体"/>
            <charset val="134"/>
          </rPr>
          <t>日（节假日顺延），到期一次性偿还本金并支付最后一次利息。</t>
        </r>
      </text>
    </comment>
  </commentList>
</comments>
</file>

<file path=xl/comments2.xml><?xml version="1.0" encoding="utf-8"?>
<comments xmlns="http://schemas.openxmlformats.org/spreadsheetml/2006/main">
  <authors>
    <author>吴锦鸿</author>
    <author>汪蕾</author>
  </authors>
  <commentList>
    <comment ref="J12" authorId="0">
      <text>
        <r>
          <rPr>
            <b/>
            <sz val="9"/>
            <rFont val="宋体"/>
            <charset val="134"/>
          </rPr>
          <t>吴锦鸿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2026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-2033</t>
        </r>
        <r>
          <rPr>
            <sz val="9"/>
            <rFont val="宋体"/>
            <charset val="134"/>
          </rPr>
          <t>年每年</t>
        </r>
        <r>
          <rPr>
            <sz val="9"/>
            <rFont val="Tahoma"/>
            <charset val="134"/>
          </rPr>
          <t>9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28</t>
        </r>
        <r>
          <rPr>
            <sz val="9"/>
            <rFont val="宋体"/>
            <charset val="134"/>
          </rPr>
          <t>日还本</t>
        </r>
        <r>
          <rPr>
            <sz val="9"/>
            <rFont val="Tahoma"/>
            <charset val="134"/>
          </rPr>
          <t>12500</t>
        </r>
        <r>
          <rPr>
            <sz val="9"/>
            <rFont val="宋体"/>
            <charset val="134"/>
          </rPr>
          <t>万元</t>
        </r>
      </text>
    </comment>
    <comment ref="J16" authorId="1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2024-2033</t>
        </r>
        <r>
          <rPr>
            <sz val="9"/>
            <rFont val="宋体"/>
            <charset val="134"/>
          </rPr>
          <t>年每年</t>
        </r>
        <r>
          <rPr>
            <sz val="9"/>
            <rFont val="Tahoma"/>
            <charset val="134"/>
          </rPr>
          <t>9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28</t>
        </r>
        <r>
          <rPr>
            <sz val="9"/>
            <rFont val="宋体"/>
            <charset val="134"/>
          </rPr>
          <t>日还本</t>
        </r>
        <r>
          <rPr>
            <sz val="9"/>
            <rFont val="Tahoma"/>
            <charset val="134"/>
          </rPr>
          <t>15000</t>
        </r>
        <r>
          <rPr>
            <sz val="9"/>
            <rFont val="宋体"/>
            <charset val="134"/>
          </rPr>
          <t>万元</t>
        </r>
      </text>
    </comment>
    <comment ref="N16" authorId="1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2019-2024</t>
        </r>
        <r>
          <rPr>
            <sz val="9"/>
            <rFont val="宋体"/>
            <charset val="134"/>
          </rPr>
          <t>年每期利息</t>
        </r>
        <r>
          <rPr>
            <sz val="9"/>
            <rFont val="Tahoma"/>
            <charset val="134"/>
          </rPr>
          <t>3247.5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2025</t>
        </r>
        <r>
          <rPr>
            <sz val="9"/>
            <rFont val="宋体"/>
            <charset val="134"/>
          </rPr>
          <t>年以后随着归还本金，每期利息递减</t>
        </r>
      </text>
    </comment>
    <comment ref="N17" authorId="1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2019-2024</t>
        </r>
        <r>
          <rPr>
            <sz val="9"/>
            <rFont val="宋体"/>
            <charset val="134"/>
          </rPr>
          <t>年每期利息</t>
        </r>
        <r>
          <rPr>
            <sz val="9"/>
            <rFont val="Tahoma"/>
            <charset val="134"/>
          </rPr>
          <t>3247.5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2025</t>
        </r>
        <r>
          <rPr>
            <sz val="9"/>
            <rFont val="宋体"/>
            <charset val="134"/>
          </rPr>
          <t>年以后随着归还本金，每期利息递减</t>
        </r>
      </text>
    </comment>
    <comment ref="J18" authorId="1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9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28</t>
        </r>
        <r>
          <rPr>
            <sz val="9"/>
            <rFont val="宋体"/>
            <charset val="134"/>
          </rPr>
          <t>日还本</t>
        </r>
        <r>
          <rPr>
            <sz val="9"/>
            <rFont val="Tahoma"/>
            <charset val="134"/>
          </rPr>
          <t>1200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2022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1250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2023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1300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2024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1400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2025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1500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2026</t>
        </r>
        <r>
          <rPr>
            <sz val="9"/>
            <rFont val="宋体"/>
            <charset val="134"/>
          </rPr>
          <t>年还本</t>
        </r>
        <r>
          <rPr>
            <sz val="9"/>
            <rFont val="Tahoma"/>
            <charset val="134"/>
          </rPr>
          <t>1600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2027</t>
        </r>
        <r>
          <rPr>
            <sz val="9"/>
            <rFont val="宋体"/>
            <charset val="134"/>
          </rPr>
          <t>年还本</t>
        </r>
        <r>
          <rPr>
            <sz val="9"/>
            <rFont val="Tahoma"/>
            <charset val="134"/>
          </rPr>
          <t>1600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2028</t>
        </r>
        <r>
          <rPr>
            <sz val="9"/>
            <rFont val="宋体"/>
            <charset val="134"/>
          </rPr>
          <t>年还本</t>
        </r>
        <r>
          <rPr>
            <sz val="9"/>
            <rFont val="Tahoma"/>
            <charset val="134"/>
          </rPr>
          <t>150</t>
        </r>
        <r>
          <rPr>
            <sz val="9"/>
            <rFont val="宋体"/>
            <charset val="134"/>
          </rPr>
          <t>万元</t>
        </r>
      </text>
    </comment>
    <comment ref="N18" authorId="1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2019-2021</t>
        </r>
        <r>
          <rPr>
            <sz val="9"/>
            <rFont val="宋体"/>
            <charset val="134"/>
          </rPr>
          <t>年每期利息</t>
        </r>
        <r>
          <rPr>
            <sz val="9"/>
            <rFont val="Tahoma"/>
            <charset val="134"/>
          </rPr>
          <t>203.5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2022</t>
        </r>
        <r>
          <rPr>
            <sz val="9"/>
            <rFont val="宋体"/>
            <charset val="134"/>
          </rPr>
          <t>年后，随着不断归还本金，利息逐年递减</t>
        </r>
      </text>
    </comment>
    <comment ref="N19" authorId="1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2019-2021</t>
        </r>
        <r>
          <rPr>
            <sz val="9"/>
            <rFont val="宋体"/>
            <charset val="134"/>
          </rPr>
          <t>年每期利息</t>
        </r>
        <r>
          <rPr>
            <sz val="9"/>
            <rFont val="Tahoma"/>
            <charset val="134"/>
          </rPr>
          <t>203.5</t>
        </r>
        <r>
          <rPr>
            <sz val="9"/>
            <rFont val="宋体"/>
            <charset val="134"/>
          </rPr>
          <t>万元，</t>
        </r>
        <r>
          <rPr>
            <sz val="9"/>
            <rFont val="Tahoma"/>
            <charset val="134"/>
          </rPr>
          <t>2022</t>
        </r>
        <r>
          <rPr>
            <sz val="9"/>
            <rFont val="宋体"/>
            <charset val="134"/>
          </rPr>
          <t>年后，随着不断归还本金，利息逐年递减</t>
        </r>
      </text>
    </comment>
    <comment ref="J20" authorId="1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2022</t>
        </r>
        <r>
          <rPr>
            <sz val="9"/>
            <rFont val="宋体"/>
            <charset val="134"/>
          </rPr>
          <t>年至</t>
        </r>
        <r>
          <rPr>
            <sz val="9"/>
            <rFont val="Tahoma"/>
            <charset val="134"/>
          </rPr>
          <t>2029</t>
        </r>
        <r>
          <rPr>
            <sz val="9"/>
            <rFont val="宋体"/>
            <charset val="134"/>
          </rPr>
          <t>年，每年分别偿还债券本金</t>
        </r>
        <r>
          <rPr>
            <sz val="9"/>
            <rFont val="Tahoma"/>
            <charset val="134"/>
          </rPr>
          <t>700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700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5900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7550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9200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10850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12500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2600</t>
        </r>
        <r>
          <rPr>
            <sz val="9"/>
            <rFont val="宋体"/>
            <charset val="134"/>
          </rPr>
          <t>万元。</t>
        </r>
      </text>
    </comment>
    <comment ref="J22" authorId="1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2020</t>
        </r>
        <r>
          <rPr>
            <sz val="9"/>
            <rFont val="宋体"/>
            <charset val="134"/>
          </rPr>
          <t>年至</t>
        </r>
        <r>
          <rPr>
            <sz val="9"/>
            <rFont val="Tahoma"/>
            <charset val="134"/>
          </rPr>
          <t>2025</t>
        </r>
        <r>
          <rPr>
            <sz val="9"/>
            <rFont val="宋体"/>
            <charset val="134"/>
          </rPr>
          <t>年，每年偿还债券本金</t>
        </r>
        <r>
          <rPr>
            <sz val="9"/>
            <rFont val="Tahoma"/>
            <charset val="134"/>
          </rPr>
          <t>4550</t>
        </r>
        <r>
          <rPr>
            <sz val="9"/>
            <rFont val="宋体"/>
            <charset val="134"/>
          </rPr>
          <t>万元，到期一次性偿还剩余本金</t>
        </r>
        <r>
          <rPr>
            <sz val="9"/>
            <rFont val="Tahoma"/>
            <charset val="134"/>
          </rPr>
          <t>2700</t>
        </r>
        <r>
          <rPr>
            <sz val="9"/>
            <rFont val="宋体"/>
            <charset val="134"/>
          </rPr>
          <t>万元。</t>
        </r>
      </text>
    </comment>
    <comment ref="N22" authorId="1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仅</t>
        </r>
        <r>
          <rPr>
            <sz val="9"/>
            <rFont val="Tahoma"/>
            <charset val="134"/>
          </rPr>
          <t>2020</t>
        </r>
        <r>
          <rPr>
            <sz val="9"/>
            <rFont val="宋体"/>
            <charset val="134"/>
          </rPr>
          <t>年利息</t>
        </r>
      </text>
    </comment>
    <comment ref="J23" authorId="1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2022</t>
        </r>
        <r>
          <rPr>
            <sz val="9"/>
            <rFont val="宋体"/>
            <charset val="134"/>
          </rPr>
          <t>年、</t>
        </r>
        <r>
          <rPr>
            <sz val="9"/>
            <rFont val="Tahoma"/>
            <charset val="134"/>
          </rPr>
          <t>2023</t>
        </r>
        <r>
          <rPr>
            <sz val="9"/>
            <rFont val="宋体"/>
            <charset val="134"/>
          </rPr>
          <t>年每年分别偿还债券本金</t>
        </r>
        <r>
          <rPr>
            <sz val="9"/>
            <rFont val="Tahoma"/>
            <charset val="134"/>
          </rPr>
          <t>7000</t>
        </r>
        <r>
          <rPr>
            <sz val="9"/>
            <rFont val="宋体"/>
            <charset val="134"/>
          </rPr>
          <t>万元，到期一次性偿还剩余本金</t>
        </r>
        <r>
          <rPr>
            <sz val="9"/>
            <rFont val="Tahoma"/>
            <charset val="134"/>
          </rPr>
          <t>6000</t>
        </r>
        <r>
          <rPr>
            <sz val="9"/>
            <rFont val="宋体"/>
            <charset val="134"/>
          </rPr>
          <t>万元。</t>
        </r>
      </text>
    </comment>
    <comment ref="J24" authorId="1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年至</t>
        </r>
        <r>
          <rPr>
            <sz val="9"/>
            <rFont val="Tahoma"/>
            <charset val="134"/>
          </rPr>
          <t>2026</t>
        </r>
        <r>
          <rPr>
            <sz val="9"/>
            <rFont val="宋体"/>
            <charset val="134"/>
          </rPr>
          <t>年分别偿还债券本金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亿元、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亿元、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亿元、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亿元、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亿元、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亿元。</t>
        </r>
      </text>
    </comment>
    <comment ref="J25" authorId="1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深圳市财政局有权于</t>
        </r>
        <r>
          <rPr>
            <sz val="9"/>
            <rFont val="Tahoma"/>
            <charset val="134"/>
          </rPr>
          <t>2024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29</t>
        </r>
        <r>
          <rPr>
            <sz val="9"/>
            <rFont val="宋体"/>
            <charset val="134"/>
          </rPr>
          <t>日和</t>
        </r>
        <r>
          <rPr>
            <sz val="9"/>
            <rFont val="Tahoma"/>
            <charset val="134"/>
          </rPr>
          <t>2025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29</t>
        </r>
        <r>
          <rPr>
            <sz val="9"/>
            <rFont val="宋体"/>
            <charset val="134"/>
          </rPr>
          <t>日前</t>
        </r>
        <r>
          <rPr>
            <sz val="9"/>
            <rFont val="Tahoma"/>
            <charset val="134"/>
          </rPr>
          <t>30</t>
        </r>
        <r>
          <rPr>
            <sz val="9"/>
            <rFont val="宋体"/>
            <charset val="134"/>
          </rPr>
          <t>日（节假日顺延），在中国债券信息网等公开渠道发布是否行使赎回选择权的公告。若行使赎回权，本期债券到期还本日为行使赎回权年度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29</t>
        </r>
        <r>
          <rPr>
            <sz val="9"/>
            <rFont val="宋体"/>
            <charset val="134"/>
          </rPr>
          <t>日（节假日顺延），到期一次性偿还本金并支付最后一次利息；若不行使赎回权，本期债券到期还本日为</t>
        </r>
        <r>
          <rPr>
            <sz val="9"/>
            <rFont val="Tahoma"/>
            <charset val="134"/>
          </rPr>
          <t>2026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29</t>
        </r>
        <r>
          <rPr>
            <sz val="9"/>
            <rFont val="宋体"/>
            <charset val="134"/>
          </rPr>
          <t>日（节假日顺延），到期一次性偿还本金并支付最后一次利息。</t>
        </r>
      </text>
    </comment>
    <comment ref="J32" authorId="1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年至</t>
        </r>
        <r>
          <rPr>
            <sz val="9"/>
            <rFont val="Tahoma"/>
            <charset val="134"/>
          </rPr>
          <t>2026</t>
        </r>
        <r>
          <rPr>
            <sz val="9"/>
            <rFont val="宋体"/>
            <charset val="134"/>
          </rPr>
          <t>年，每年分别偿还债券本金</t>
        </r>
        <r>
          <rPr>
            <sz val="9"/>
            <rFont val="Tahoma"/>
            <charset val="134"/>
          </rPr>
          <t>45800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32000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56000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57500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59000</t>
        </r>
        <r>
          <rPr>
            <sz val="9"/>
            <rFont val="宋体"/>
            <charset val="134"/>
          </rPr>
          <t>万元、</t>
        </r>
        <r>
          <rPr>
            <sz val="9"/>
            <rFont val="Tahoma"/>
            <charset val="134"/>
          </rPr>
          <t>19700</t>
        </r>
        <r>
          <rPr>
            <sz val="9"/>
            <rFont val="宋体"/>
            <charset val="134"/>
          </rPr>
          <t>万元。</t>
        </r>
      </text>
    </comment>
    <comment ref="J43" authorId="1">
      <text>
        <r>
          <rPr>
            <b/>
            <sz val="9"/>
            <rFont val="宋体"/>
            <charset val="134"/>
          </rPr>
          <t>汪蕾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深圳市财政局有权于</t>
        </r>
        <r>
          <rPr>
            <sz val="9"/>
            <rFont val="Tahoma"/>
            <charset val="134"/>
          </rPr>
          <t>2025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7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11</t>
        </r>
        <r>
          <rPr>
            <sz val="9"/>
            <rFont val="宋体"/>
            <charset val="134"/>
          </rPr>
          <t>日前</t>
        </r>
        <r>
          <rPr>
            <sz val="9"/>
            <rFont val="Tahoma"/>
            <charset val="134"/>
          </rPr>
          <t>30</t>
        </r>
        <r>
          <rPr>
            <sz val="9"/>
            <rFont val="宋体"/>
            <charset val="134"/>
          </rPr>
          <t>日（节假日顺延），在中国债券信息网等公开渠道发布是否行使赎回选择权的公告。若行使赎回权，本期债券到期还本日为</t>
        </r>
        <r>
          <rPr>
            <sz val="9"/>
            <rFont val="Tahoma"/>
            <charset val="134"/>
          </rPr>
          <t>2025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7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11</t>
        </r>
        <r>
          <rPr>
            <sz val="9"/>
            <rFont val="宋体"/>
            <charset val="134"/>
          </rPr>
          <t>日（节假日顺延），到期一次性偿还本金并支付最后一次利息；若不行使赎回权，本期债券到期还本日为</t>
        </r>
        <r>
          <rPr>
            <sz val="9"/>
            <rFont val="Tahoma"/>
            <charset val="134"/>
          </rPr>
          <t>2026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7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11</t>
        </r>
        <r>
          <rPr>
            <sz val="9"/>
            <rFont val="宋体"/>
            <charset val="134"/>
          </rPr>
          <t>日（节假日顺延），到期一次性偿还本金并支付最后一次利息。</t>
        </r>
      </text>
    </comment>
  </commentList>
</comments>
</file>

<file path=xl/sharedStrings.xml><?xml version="1.0" encoding="utf-8"?>
<sst xmlns="http://schemas.openxmlformats.org/spreadsheetml/2006/main" count="1217" uniqueCount="328">
  <si>
    <r>
      <rPr>
        <b/>
        <sz val="16"/>
        <rFont val="宋体"/>
        <charset val="134"/>
      </rPr>
      <t xml:space="preserve">         深圳市20</t>
    </r>
    <r>
      <rPr>
        <b/>
        <sz val="16"/>
        <rFont val="宋体"/>
        <charset val="134"/>
      </rPr>
      <t>20</t>
    </r>
    <r>
      <rPr>
        <b/>
        <sz val="16"/>
        <rFont val="宋体"/>
        <charset val="134"/>
      </rPr>
      <t>年地方政府债券付息资金和服务费支付计划表（总表）</t>
    </r>
  </si>
  <si>
    <t>单位：元</t>
  </si>
  <si>
    <t>地方政府债券名称</t>
  </si>
  <si>
    <t>兑付日</t>
  </si>
  <si>
    <t>兑付方式</t>
  </si>
  <si>
    <t>债券种类</t>
  </si>
  <si>
    <t>债券用途</t>
  </si>
  <si>
    <t>还本付息人</t>
  </si>
  <si>
    <t>实际发行量</t>
  </si>
  <si>
    <t>期限（年）</t>
  </si>
  <si>
    <t>还本年份</t>
  </si>
  <si>
    <t>利率</t>
  </si>
  <si>
    <t>2020年还本付息</t>
  </si>
  <si>
    <t>备注</t>
  </si>
  <si>
    <t>合计</t>
  </si>
  <si>
    <t>应缴本金</t>
  </si>
  <si>
    <t>应缴利息</t>
  </si>
  <si>
    <t>还本付息手续费</t>
  </si>
  <si>
    <t>还本付息手续费率</t>
  </si>
  <si>
    <t>2013年政府债券（二期）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</si>
  <si>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1月11日</t>
    </r>
  </si>
  <si>
    <t>代发代还</t>
  </si>
  <si>
    <t>一般债</t>
  </si>
  <si>
    <t>\</t>
  </si>
  <si>
    <t>市本级</t>
  </si>
  <si>
    <t>14深圳债02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</si>
  <si>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0月24日</t>
    </r>
  </si>
  <si>
    <t>自发自还</t>
  </si>
  <si>
    <t>市本级（9.6亿）、宝安（3亿）</t>
  </si>
  <si>
    <t>14深圳债03</t>
  </si>
  <si>
    <r>
      <rPr>
        <sz val="10"/>
        <rFont val="宋体"/>
        <charset val="134"/>
      </rPr>
      <t>4月</t>
    </r>
    <r>
      <rPr>
        <sz val="10"/>
        <rFont val="宋体"/>
        <charset val="134"/>
      </rPr>
      <t>24日</t>
    </r>
  </si>
  <si>
    <t>市本级（7.6亿）、龙岗（5亿）</t>
  </si>
  <si>
    <t>17深圳债01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</si>
  <si>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2月12日</t>
    </r>
  </si>
  <si>
    <t>专项债</t>
  </si>
  <si>
    <t>市级轨道交通专项债券</t>
  </si>
  <si>
    <t>18深圳债01</t>
  </si>
  <si>
    <r>
      <rPr>
        <sz val="10"/>
        <rFont val="宋体"/>
        <charset val="134"/>
      </rPr>
      <t>9月</t>
    </r>
    <r>
      <rPr>
        <sz val="10"/>
        <rFont val="宋体"/>
        <charset val="134"/>
      </rPr>
      <t>12日</t>
    </r>
  </si>
  <si>
    <t>一般债券（龙华）</t>
  </si>
  <si>
    <t>龙华区</t>
  </si>
  <si>
    <t>18深圳债02</t>
  </si>
  <si>
    <t>一般债券（宝安）</t>
  </si>
  <si>
    <t>宝安区</t>
  </si>
  <si>
    <t>18深圳债03</t>
  </si>
  <si>
    <r>
      <rPr>
        <sz val="10"/>
        <rFont val="宋体"/>
        <charset val="134"/>
      </rPr>
      <t>3月</t>
    </r>
    <r>
      <rPr>
        <sz val="10"/>
        <rFont val="宋体"/>
        <charset val="134"/>
      </rPr>
      <t>28日</t>
    </r>
  </si>
  <si>
    <t>市级棚户区改造专项债券</t>
  </si>
  <si>
    <r>
      <rPr>
        <sz val="10"/>
        <rFont val="宋体"/>
        <charset val="134"/>
      </rPr>
      <t>9月</t>
    </r>
    <r>
      <rPr>
        <sz val="10"/>
        <rFont val="宋体"/>
        <charset val="134"/>
      </rPr>
      <t>28日</t>
    </r>
  </si>
  <si>
    <t>18深圳债04</t>
  </si>
  <si>
    <t>市级污水处理专项债券</t>
  </si>
  <si>
    <t>2021-2033</t>
  </si>
  <si>
    <t>2021年-2032年每年9月28日还本2700万元，最后一年2033年9月28日还本3600万元</t>
  </si>
  <si>
    <t>18深圳债05</t>
  </si>
  <si>
    <t>福田棚户区改造专项债券</t>
  </si>
  <si>
    <t>福田区</t>
  </si>
  <si>
    <t>2026-2033</t>
  </si>
  <si>
    <t>2026年-2033年每年9月28日还本12500万元</t>
  </si>
  <si>
    <t>18深圳债06</t>
  </si>
  <si>
    <t>坪山产业园区专项债券</t>
  </si>
  <si>
    <t>坪山区</t>
  </si>
  <si>
    <t>18深圳债07</t>
  </si>
  <si>
    <t>2024-2033</t>
  </si>
  <si>
    <t>2024-2033年每年9月28日还本15000万元</t>
  </si>
  <si>
    <t>18深圳债08</t>
  </si>
  <si>
    <t>光明保障性住房专项债券</t>
  </si>
  <si>
    <t>光明区</t>
  </si>
  <si>
    <t>2021-2028</t>
  </si>
  <si>
    <t>2021年还本1200万元，2022年还本1250万元，2023年还本1300万元，2024年还本1400万元，2025年1500万元，2026年还本1600万元，2027年还本1600万元，2028年还本150万元</t>
  </si>
  <si>
    <t xml:space="preserve">19深圳债01
</t>
  </si>
  <si>
    <r>
      <rPr>
        <sz val="10"/>
        <color indexed="8"/>
        <rFont val="宋体"/>
        <charset val="134"/>
      </rPr>
      <t>1月</t>
    </r>
    <r>
      <rPr>
        <sz val="10"/>
        <color indexed="8"/>
        <rFont val="宋体"/>
        <charset val="134"/>
      </rPr>
      <t>31日</t>
    </r>
  </si>
  <si>
    <t>市本级妈湾跨海通道一般债（一期）</t>
  </si>
  <si>
    <t>本期债券到期后一次性偿还债券本金。</t>
  </si>
  <si>
    <t xml:space="preserve">19深圳债02
</t>
  </si>
  <si>
    <r>
      <rPr>
        <sz val="10"/>
        <color indexed="8"/>
        <rFont val="宋体"/>
        <charset val="134"/>
      </rPr>
      <t>3月</t>
    </r>
    <r>
      <rPr>
        <sz val="10"/>
        <color indexed="8"/>
        <rFont val="宋体"/>
        <charset val="134"/>
      </rPr>
      <t>29日</t>
    </r>
  </si>
  <si>
    <t>市本级污水处理专项债券（一期）</t>
  </si>
  <si>
    <t>2020-2022</t>
  </si>
  <si>
    <t>2020年至2022年，每年偿还40%、40%、20%债券本金。</t>
  </si>
  <si>
    <t xml:space="preserve">19深圳债03
</t>
  </si>
  <si>
    <t>轨道交通专项债券（一期）</t>
  </si>
  <si>
    <t xml:space="preserve">19深圳债04
</t>
  </si>
  <si>
    <t>机场专项债券（一期）</t>
  </si>
  <si>
    <t>2023-2029</t>
  </si>
  <si>
    <t>2023年至2025年，每年偿还12%债券本金，2026年至2029年每年偿还16%债券本金。</t>
  </si>
  <si>
    <r>
      <rPr>
        <sz val="10"/>
        <color indexed="8"/>
        <rFont val="宋体"/>
        <charset val="134"/>
      </rPr>
      <t>9月</t>
    </r>
    <r>
      <rPr>
        <sz val="10"/>
        <color indexed="8"/>
        <rFont val="宋体"/>
        <charset val="134"/>
      </rPr>
      <t>29日</t>
    </r>
  </si>
  <si>
    <t xml:space="preserve">19深圳债05
</t>
  </si>
  <si>
    <t>福田区保障性住房专项债券（一期）</t>
  </si>
  <si>
    <t>2022-2029</t>
  </si>
  <si>
    <t xml:space="preserve">2022年至2029年，每年分别偿还债券本金700万元、700万元、5900万元、7550万元、9200万元、10850万元、12500万元、2600万元。 </t>
  </si>
  <si>
    <t xml:space="preserve">19深圳债06
</t>
  </si>
  <si>
    <t>福田区公立医院专项债券（一期）</t>
  </si>
  <si>
    <t>2020-2025</t>
  </si>
  <si>
    <t>2020年至2025年，每年偿还债券本金4551万元，到期一次性偿还剩余本金2694万元。</t>
  </si>
  <si>
    <t xml:space="preserve">19深圳债07
</t>
  </si>
  <si>
    <t>福田区治水提质专项债券（一期）</t>
  </si>
  <si>
    <t>2022-2024</t>
  </si>
  <si>
    <t>2022年、2023年每年分别偿还债券本金7000万元，到期一次性偿还剩余本金6000万元。</t>
  </si>
  <si>
    <t xml:space="preserve">19深圳债08
</t>
  </si>
  <si>
    <t>罗湖区治水提质专项债券</t>
  </si>
  <si>
    <t>罗湖区</t>
  </si>
  <si>
    <t>2021-2026</t>
  </si>
  <si>
    <t>2021年至2026年分别偿还债券本金2亿元、2亿元、1亿元、1亿元、1亿元、1亿元。</t>
  </si>
  <si>
    <t xml:space="preserve">19深圳债09
</t>
  </si>
  <si>
    <t>盐田区盐田三村、四村和西山吓村整体搬迁专项债券</t>
  </si>
  <si>
    <t>盐田区</t>
  </si>
  <si>
    <t>5+1+1</t>
  </si>
  <si>
    <t>深圳市财政局有权于2024年3月29日和2025年3月29日前30日（节假日顺延），在中国债券信息网等公开渠道发布是否行使赎回选择权的公告。若行使赎回权，本期债券到期还本日为行使赎回权年度3月29日（节假日顺延），到期一次性偿还本金并支付最后一次利息；若不行使赎回权，本期债券到期还本日为2026年3月29日（节假日顺延），到期一次性偿还本金并支付最后一次利息。</t>
  </si>
  <si>
    <t xml:space="preserve">19深圳债10
</t>
  </si>
  <si>
    <t>龙华区公立医院专项债券</t>
  </si>
  <si>
    <t>2030-2034</t>
  </si>
  <si>
    <t>2030年至2034年，每年偿还债券本金14000万元。</t>
  </si>
  <si>
    <t xml:space="preserve">19深圳债11
</t>
  </si>
  <si>
    <t>龙华区保障性住房专项债券</t>
  </si>
  <si>
    <t>2022-2026</t>
  </si>
  <si>
    <t>2022年至2026年，每年偿还债券本金2000万元。</t>
  </si>
  <si>
    <t xml:space="preserve">19深圳债12
</t>
  </si>
  <si>
    <t>坪山区产业园区专项债券</t>
  </si>
  <si>
    <t>2025-2034</t>
  </si>
  <si>
    <t>2025年至2034年，每年偿还10%债券本金。</t>
  </si>
  <si>
    <t xml:space="preserve">19深圳债13
</t>
  </si>
  <si>
    <t>坪山区治水提质专项债券</t>
  </si>
  <si>
    <t xml:space="preserve">19深圳债14
</t>
  </si>
  <si>
    <t>光明区治水提质专项债券</t>
  </si>
  <si>
    <t>2021年至2026年，每年分别偿还债券本金45800万元、32000万元、56000万元、57500万元、59000万元、19700万元。</t>
  </si>
  <si>
    <t xml:space="preserve">19深圳债15
</t>
  </si>
  <si>
    <r>
      <rPr>
        <sz val="10"/>
        <color indexed="8"/>
        <rFont val="宋体"/>
        <charset val="134"/>
      </rPr>
      <t>6月</t>
    </r>
    <r>
      <rPr>
        <sz val="10"/>
        <color indexed="8"/>
        <rFont val="宋体"/>
        <charset val="134"/>
      </rPr>
      <t>18日</t>
    </r>
  </si>
  <si>
    <t>市本级用于罗湖区城中村综合治理工程，罗湖区无物业小区综合治理项目一般债</t>
  </si>
  <si>
    <t xml:space="preserve">19深圳债16
</t>
  </si>
  <si>
    <t>宝安区水污染治理专项债券</t>
  </si>
  <si>
    <t>2020-2029</t>
  </si>
  <si>
    <t>2020年至2029年，每年分别偿还债券本金8亿元。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</si>
  <si>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2月18日</t>
    </r>
  </si>
  <si>
    <t xml:space="preserve">19深圳债17
</t>
  </si>
  <si>
    <t>龙岗区水污染治理专项债券</t>
  </si>
  <si>
    <t>龙岗区</t>
  </si>
  <si>
    <t>2022年至2029年，每年分别偿还债券本金8亿元。</t>
  </si>
  <si>
    <t xml:space="preserve">19深圳债18
</t>
  </si>
  <si>
    <t>坪山区水污染治理专项债券</t>
  </si>
  <si>
    <t>到期一次性偿还本金</t>
  </si>
  <si>
    <t xml:space="preserve">19深圳债19
</t>
  </si>
  <si>
    <t>光明区水污染治理专项债券</t>
  </si>
  <si>
    <t xml:space="preserve">19深圳债20
</t>
  </si>
  <si>
    <t>龙华区水污染治理专项债券</t>
  </si>
  <si>
    <t>2022年至2024年，每年分别偿还债券本金1亿元</t>
  </si>
  <si>
    <t xml:space="preserve">19深圳债21
</t>
  </si>
  <si>
    <t>6月28日</t>
  </si>
  <si>
    <t>坪山区土地储备专项债券</t>
  </si>
  <si>
    <t xml:space="preserve">19深圳债22
</t>
  </si>
  <si>
    <t>光明区土地储备专项债券</t>
  </si>
  <si>
    <t xml:space="preserve">19深圳债23
</t>
  </si>
  <si>
    <r>
      <rPr>
        <sz val="10"/>
        <color indexed="8"/>
        <rFont val="宋体"/>
        <charset val="134"/>
      </rPr>
      <t>7月</t>
    </r>
    <r>
      <rPr>
        <sz val="10"/>
        <color indexed="8"/>
        <rFont val="宋体"/>
        <charset val="134"/>
      </rPr>
      <t>11日</t>
    </r>
  </si>
  <si>
    <t>福田区棚户区改造专项债券</t>
  </si>
  <si>
    <t>6+1</t>
  </si>
  <si>
    <t>深圳市财政局有权于2025年7月11日前30日（节假日顺延），在中国债券信息网等公开渠道发布是否行使赎回选择权的公告。若行使赎回权，本期债券到期还本日为2025年7月11日（节假日顺延），到期一次性偿还本金并支付最后一次利息；若不行使赎回权，本期债券到期还本日为2026年7月11日（节假日顺延），到期一次性偿还本金并支付最后一次利息。</t>
  </si>
  <si>
    <t>20深圳债01</t>
  </si>
  <si>
    <r>
      <rPr>
        <sz val="10"/>
        <rFont val="宋体"/>
        <charset val="134"/>
      </rPr>
      <t>1月</t>
    </r>
    <r>
      <rPr>
        <sz val="10"/>
        <rFont val="宋体"/>
        <charset val="134"/>
      </rPr>
      <t>14日</t>
    </r>
  </si>
  <si>
    <t>市本级轨道交通专项债券</t>
  </si>
  <si>
    <t>到期后一次性偿还本金。</t>
  </si>
  <si>
    <t>20深圳债02</t>
  </si>
  <si>
    <t>市本级机场专项债券</t>
  </si>
  <si>
    <t>2028-2035</t>
  </si>
  <si>
    <t>债券存续期第8-9年（2028-2029年）每年按发行规模的5%偿还本金，第10-15年（2030-2035年）每年按发行规模的15%偿还本金。</t>
  </si>
  <si>
    <r>
      <rPr>
        <sz val="10"/>
        <rFont val="宋体"/>
        <charset val="134"/>
      </rPr>
      <t>7月</t>
    </r>
    <r>
      <rPr>
        <sz val="10"/>
        <rFont val="宋体"/>
        <charset val="134"/>
      </rPr>
      <t>14日</t>
    </r>
  </si>
  <si>
    <t>20深圳债03</t>
  </si>
  <si>
    <t>市本级污水处理专项债券</t>
  </si>
  <si>
    <t>2023-2035</t>
  </si>
  <si>
    <t>债券存续期第3-14年（2023-2034年）每年按发行规模的7.5%偿还本金，2035年按发行规模的10%偿还本金。</t>
  </si>
  <si>
    <t>20深圳债04</t>
  </si>
  <si>
    <t>罗湖区水污染治理专项债券</t>
  </si>
  <si>
    <t>2022-2027</t>
  </si>
  <si>
    <t>债券存续期第2-3年（2022-2023年）每年偿还本金1,750万元，第4-7年（2024-2027年）每年偿还本金875万元。</t>
  </si>
  <si>
    <t>20深圳债05</t>
  </si>
  <si>
    <t>罗湖区公立医院专项债券</t>
  </si>
  <si>
    <t>2026-2035</t>
  </si>
  <si>
    <t>债券存续期第6-15年（2026-2035年）每年偿还本金2000万元。</t>
  </si>
  <si>
    <t>20深圳债06</t>
  </si>
  <si>
    <t>福田区产业园区专项债券</t>
  </si>
  <si>
    <t>2021-2025</t>
  </si>
  <si>
    <t>债券存续期第1-5年（2021-2025年）分别偿还本金1,500、3,000、3,500、3,000、1,000万元。</t>
  </si>
  <si>
    <t>20深圳债07</t>
  </si>
  <si>
    <t>福田区水污染治理专项债券</t>
  </si>
  <si>
    <t>2025-2030</t>
  </si>
  <si>
    <t>债券存续期第5-9年（2025-2029年）每年偿还本金3000万元，2030年偿还本金3500万元。</t>
  </si>
  <si>
    <t>20深圳债08</t>
  </si>
  <si>
    <t>福田区学前教育专项债券</t>
  </si>
  <si>
    <t>2024-2040</t>
  </si>
  <si>
    <t>债券存续期第4-11年（2024-2031年）每年按发行规模的5%偿还本金，第12-16年（2032-2036年）每年按发行规模的6%偿还本金，第17-20年（2037-2040年）每年按发行规模的7.5%偿还本金。</t>
  </si>
  <si>
    <t>20深圳债09</t>
  </si>
  <si>
    <t>福田区公立医院专项债券</t>
  </si>
  <si>
    <t>2022-2035</t>
  </si>
  <si>
    <t>债券存续期第2-15年（2022-2035年）分别偿还本金1,000万元、800万元、600万元、600万元、600万元、2,600万元、2,850万元、2,900万元、2,950万元、3,000万元、3,250万元、3,300万元、3,300万元和2,750万元。</t>
  </si>
  <si>
    <t>20深圳债10</t>
  </si>
  <si>
    <t>南山区公立医院专项债券</t>
  </si>
  <si>
    <t>南山区</t>
  </si>
  <si>
    <t>2023-2027</t>
  </si>
  <si>
    <t>债券存续期第3年（2023年）偿还本金5000万元，债券存续期第4-5年（2024-2025年）每年偿还本金6000万元，债券存续期第6-7年（2026-2027年）每年偿还本金7000万元。</t>
  </si>
  <si>
    <t>20深圳债11</t>
  </si>
  <si>
    <t>南山区水污染治理专项债券</t>
  </si>
  <si>
    <t>债券存续期第3-7年（2023-2027年）每年按发行规模的20%偿还本金。</t>
  </si>
  <si>
    <t>20深圳债12</t>
  </si>
  <si>
    <t>2021-2030</t>
  </si>
  <si>
    <t>债券存续期第1-10年（2021-2030年）每年偿还本金2亿元。</t>
  </si>
  <si>
    <t>20深圳债13</t>
  </si>
  <si>
    <t>2023-2030</t>
  </si>
  <si>
    <t>债券存续期第3-10年（2023年-2030年）每年按发行规模的12.5%的比例偿还本金。</t>
  </si>
  <si>
    <t>20深圳债14</t>
  </si>
  <si>
    <t>龙岗区公立医院专项债券</t>
  </si>
  <si>
    <t>2026-2030</t>
  </si>
  <si>
    <t>债券存续期第6-10年（2026-2030年）每年按发行规模的20%偿还本金。</t>
  </si>
  <si>
    <t>20深圳债15</t>
  </si>
  <si>
    <t>盐田区公立医院专项债券</t>
  </si>
  <si>
    <t>债券存续期第6-10年（2026年-2030年）每年按发行规模的20%偿还本金。</t>
  </si>
  <si>
    <t>20深圳债16</t>
  </si>
  <si>
    <t>20深圳债17</t>
  </si>
  <si>
    <t>龙华区文体设施专项债券</t>
  </si>
  <si>
    <t>到期一次偿还本金。</t>
  </si>
  <si>
    <t>20深圳债18</t>
  </si>
  <si>
    <t>龙华区综合停车场专项债券</t>
  </si>
  <si>
    <t>2031-2035</t>
  </si>
  <si>
    <t>债券存续期第11-15年（2031-2035年）每年按发行规模的20%偿还本金。</t>
  </si>
  <si>
    <t>20深圳债19</t>
  </si>
  <si>
    <t>20深圳债20</t>
  </si>
  <si>
    <t>20深圳债21</t>
  </si>
  <si>
    <t>坪山区公立医院专项债券</t>
  </si>
  <si>
    <t>20深圳债22</t>
  </si>
  <si>
    <t>20深圳债23</t>
  </si>
  <si>
    <t>4月3日</t>
  </si>
  <si>
    <t>市政府一般债券（一期）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</si>
  <si>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0月3日</t>
    </r>
  </si>
  <si>
    <t>20深圳债24</t>
  </si>
  <si>
    <t>市政府一般债券（二期）</t>
  </si>
  <si>
    <t>20深圳债25</t>
  </si>
  <si>
    <t>2021-2030年</t>
  </si>
  <si>
    <t>债券存续期第1-10年（2021-2030年）每年按发行规模的10%偿还本金</t>
  </si>
  <si>
    <t>20深圳债26</t>
  </si>
  <si>
    <t>2023-2030年</t>
  </si>
  <si>
    <t>债券存续期第3-10年（2023-2030年）每年按发行规模的12.5%偿还本金。</t>
  </si>
  <si>
    <t>20深圳债27</t>
  </si>
  <si>
    <t>20深圳债28</t>
  </si>
  <si>
    <t>20深圳债29</t>
  </si>
  <si>
    <t>5月19日</t>
  </si>
  <si>
    <t>粤港澳大湾区交通基础设施专项债券</t>
  </si>
  <si>
    <t>2045-2050</t>
  </si>
  <si>
    <t>含提前赎回选择权。在债券存续期第26年（即2045年5月）可以行使赎回选择权还本付息；若不行使，则在债券到期日（2050年5月）还本付息。</t>
  </si>
  <si>
    <t>11月19日</t>
  </si>
  <si>
    <t>20深圳债30</t>
  </si>
  <si>
    <t>公立医院专项债券</t>
  </si>
  <si>
    <t>20深圳债44</t>
  </si>
  <si>
    <t>粤港澳大湾区市政和产业园区专项债券</t>
  </si>
  <si>
    <t>20深圳债31</t>
  </si>
  <si>
    <t>20深圳债32</t>
  </si>
  <si>
    <t>宝安区社会事业专项债券</t>
  </si>
  <si>
    <t>债券存续期第11-15年（2031-2035年）每年按发行规模的20%偿还本金</t>
  </si>
  <si>
    <t>20深圳债33</t>
  </si>
  <si>
    <t>宝安区能源专项债券</t>
  </si>
  <si>
    <t>债券存续期第3-10年（2023-2030年）每年按发行规模的12.5%偿还本金</t>
  </si>
  <si>
    <t>20深圳债34</t>
  </si>
  <si>
    <t>福田区城镇老旧小区改造专项债券</t>
  </si>
  <si>
    <t>2022-2030</t>
  </si>
  <si>
    <t>债券存续期第2-10年（2022-2030年）依次按照发行规模的15%、15%、12%、10%、10%、10%、10%、9%和9%偿还本金。</t>
  </si>
  <si>
    <t>20深圳债35</t>
  </si>
  <si>
    <t>债券存续期第5-10年度（2025-2030年），依次按照发行规模的15%、15%、15%、15%、30%和10%偿还本金。</t>
  </si>
  <si>
    <t>20深圳债36</t>
  </si>
  <si>
    <t>2031-2040</t>
  </si>
  <si>
    <t>债券存续期第11-20年（2031-2040）按照发行规模的10%偿还本金。</t>
  </si>
  <si>
    <t>20深圳债37</t>
  </si>
  <si>
    <t>2027-2039</t>
  </si>
  <si>
    <t>债券存续期第7-19年（2027-2039年）按照发行规模的7%偿还本金，债券存续期第20年（2040年）按照发行规模的9%偿还本金。</t>
  </si>
  <si>
    <t>20深圳债38</t>
  </si>
  <si>
    <t>福田区社会事业专项债券</t>
  </si>
  <si>
    <t>2025-2040</t>
  </si>
  <si>
    <t>债券存续期第5-9年（2025-2029年）按照发行规模的6%偿还本金，债券存续期第10-14年（2030-2034年）按照发行规模的6.5%偿还本金，债券存续期第15-19年（2035年-2039年）按照发行规模的7%偿还本金，债券存续期第20年（2040年）按照发行规模的2.5%偿还本金。</t>
  </si>
  <si>
    <t>20深圳债39</t>
  </si>
  <si>
    <t>福田区市政和产业园区基础设施专项债券</t>
  </si>
  <si>
    <t>2021-2027</t>
  </si>
  <si>
    <t>债券存续期第1-7年（2021-2027年）依次按照发行规模的13%、13%、13%、13%、13%、13%和22%偿还本金。</t>
  </si>
  <si>
    <t>20深圳债40</t>
  </si>
  <si>
    <t>债券存续期第3-7年（2023-2027年）每年按发行规模的20%偿还本金</t>
  </si>
  <si>
    <t>20深圳债41</t>
  </si>
  <si>
    <t>2027-2035</t>
  </si>
  <si>
    <t>债券存续期第7-10年（2027-2030）每年按18%偿还本金；第11年（2031年）按7%偿还本金；第12年（2032）年按6%偿还本金；第13-15年（2033-2035年）按5%偿还本金</t>
  </si>
  <si>
    <t>20深圳债42</t>
  </si>
  <si>
    <t>南山区社会事业专项债券</t>
  </si>
  <si>
    <t>20深圳债43</t>
  </si>
  <si>
    <t>20深圳债45</t>
  </si>
  <si>
    <t>20深圳债46</t>
  </si>
  <si>
    <t>坪山区市政和产业园区基础设施专项债券</t>
  </si>
  <si>
    <t>20深圳债47</t>
  </si>
  <si>
    <t>20深圳债48</t>
  </si>
  <si>
    <t>罗湖区社会事业专项债券</t>
  </si>
  <si>
    <t>债券存续期第8-15年（2028-2035年）每年按发行规模的12.5%偿还本金。</t>
  </si>
  <si>
    <t>20深圳债49</t>
  </si>
  <si>
    <t>罗湖区市政和产业园区基础设施专项债券</t>
  </si>
  <si>
    <t>20深圳债50</t>
  </si>
  <si>
    <t>光明区市政和产业园区基础设施专项债券</t>
  </si>
  <si>
    <t>20深圳债51</t>
  </si>
  <si>
    <t>20深圳债52</t>
  </si>
  <si>
    <t>20深圳债53</t>
  </si>
  <si>
    <t>债券存续期后十年（2031-2040年）每年按发行规模的10%偿还本金。</t>
  </si>
  <si>
    <t>20深圳债54</t>
  </si>
  <si>
    <t>20深圳债55</t>
  </si>
  <si>
    <t>2020-2030</t>
  </si>
  <si>
    <t>20深圳债56</t>
  </si>
  <si>
    <t>龙华区社会事业专项债券</t>
  </si>
  <si>
    <t>20深圳债57</t>
  </si>
  <si>
    <t>20深圳债58</t>
  </si>
  <si>
    <t>龙华区城镇老旧小区改造专项债券</t>
  </si>
  <si>
    <t xml:space="preserve"> </t>
  </si>
  <si>
    <t xml:space="preserve">         深圳市2020年地方政府债券付息资金和服务费支付计划表（市本级）</t>
  </si>
  <si>
    <r>
      <rPr>
        <b/>
        <sz val="16"/>
        <rFont val="宋体"/>
        <charset val="134"/>
      </rPr>
      <t xml:space="preserve">         深圳市2020年地方政府债券转贷资金还本付息和服务费支付计划表（债券信息截至</t>
    </r>
    <r>
      <rPr>
        <b/>
        <sz val="16"/>
        <rFont val="宋体"/>
        <charset val="134"/>
      </rPr>
      <t>2020年2月</t>
    </r>
    <r>
      <rPr>
        <b/>
        <sz val="16"/>
        <rFont val="宋体"/>
        <charset val="134"/>
      </rPr>
      <t>）</t>
    </r>
  </si>
  <si>
    <t>合   计</t>
  </si>
  <si>
    <t>附件7</t>
  </si>
  <si>
    <t>盐田区地方政府债务情况表</t>
  </si>
  <si>
    <t>单位：万元</t>
  </si>
  <si>
    <t>序号</t>
  </si>
  <si>
    <t>发行时间</t>
  </si>
  <si>
    <t>发行额度</t>
  </si>
  <si>
    <t>付息方式</t>
  </si>
  <si>
    <t>付息频率</t>
  </si>
  <si>
    <t>年利率</t>
  </si>
  <si>
    <t>2035年还本付息</t>
  </si>
  <si>
    <t>2019年深圳市盐田三村、四村和西山吓村整体搬迁专项债券（一期）</t>
  </si>
  <si>
    <t>到期一次性还本</t>
  </si>
  <si>
    <t>1年/次</t>
  </si>
  <si>
    <t>最后五年每年还20%本金</t>
  </si>
  <si>
    <t>半年/次</t>
  </si>
  <si>
    <t>市政府一般债券（三期）</t>
  </si>
  <si>
    <t>盐田区公立医院专项债-医疗设备购置</t>
  </si>
  <si>
    <t>学前教育专项债券（一期）</t>
  </si>
  <si>
    <t>产业园区基础设施专项债券（一期）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</si>
</sst>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  <numFmt numFmtId="177" formatCode="#,##0_);[Red]\(#,##0\)"/>
    <numFmt numFmtId="178" formatCode="0.000%"/>
    <numFmt numFmtId="179" formatCode="_ * #,##0_ ;_ * \-#,##0_ ;_ * &quot;-&quot;??_ ;_ @_ "/>
    <numFmt numFmtId="180" formatCode="#,##0_ "/>
  </numFmts>
  <fonts count="51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2"/>
      <name val="FangSong_GB2312"/>
      <charset val="134"/>
    </font>
    <font>
      <b/>
      <sz val="1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53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8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26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29" fillId="27" borderId="14" applyNumberFormat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5" fillId="4" borderId="25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4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9" fillId="41" borderId="2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4" fillId="37" borderId="11" applyNumberFormat="0" applyAlignment="0" applyProtection="0">
      <alignment vertical="center"/>
    </xf>
    <xf numFmtId="0" fontId="26" fillId="39" borderId="19" applyNumberFormat="0" applyFont="0" applyAlignment="0" applyProtection="0">
      <alignment vertical="center"/>
    </xf>
  </cellStyleXfs>
  <cellXfs count="17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0" fillId="0" borderId="3" xfId="0" applyBorder="1" applyAlignment="1">
      <alignment horizontal="center" vertical="center"/>
    </xf>
    <xf numFmtId="58" fontId="4" fillId="0" borderId="3" xfId="0" applyNumberFormat="1" applyFont="1" applyFill="1" applyBorder="1" applyAlignment="1">
      <alignment horizontal="center" vertical="center" wrapText="1"/>
    </xf>
    <xf numFmtId="31" fontId="4" fillId="0" borderId="3" xfId="0" applyNumberFormat="1" applyFont="1" applyFill="1" applyBorder="1" applyAlignment="1">
      <alignment horizontal="center" vertical="center" wrapText="1"/>
    </xf>
    <xf numFmtId="0" fontId="4" fillId="0" borderId="3" xfId="62" applyFont="1" applyFill="1" applyBorder="1" applyAlignment="1">
      <alignment horizontal="center" vertical="center" wrapText="1"/>
    </xf>
    <xf numFmtId="41" fontId="4" fillId="0" borderId="3" xfId="10" applyNumberFormat="1" applyFont="1" applyFill="1" applyBorder="1" applyAlignment="1">
      <alignment horizontal="center" vertical="center"/>
    </xf>
    <xf numFmtId="58" fontId="4" fillId="0" borderId="3" xfId="0" applyNumberFormat="1" applyFont="1" applyFill="1" applyBorder="1" applyAlignment="1">
      <alignment horizontal="center" vertical="center"/>
    </xf>
    <xf numFmtId="31" fontId="4" fillId="0" borderId="3" xfId="0" applyNumberFormat="1" applyFont="1" applyFill="1" applyBorder="1" applyAlignment="1">
      <alignment horizontal="center" vertical="center"/>
    </xf>
    <xf numFmtId="0" fontId="5" fillId="0" borderId="3" xfId="83" applyFont="1" applyFill="1" applyBorder="1" applyAlignment="1">
      <alignment horizontal="center" vertical="center" wrapText="1"/>
    </xf>
    <xf numFmtId="0" fontId="4" fillId="0" borderId="3" xfId="83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41" fontId="4" fillId="0" borderId="3" xfId="10" applyNumberFormat="1" applyFont="1" applyFill="1" applyBorder="1">
      <alignment vertical="center"/>
    </xf>
    <xf numFmtId="0" fontId="4" fillId="0" borderId="7" xfId="0" applyFont="1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0" fontId="4" fillId="0" borderId="3" xfId="62" applyNumberFormat="1" applyFont="1" applyFill="1" applyBorder="1" applyAlignment="1">
      <alignment horizontal="center" vertical="center" wrapText="1"/>
    </xf>
    <xf numFmtId="0" fontId="8" fillId="0" borderId="3" xfId="62" applyFont="1" applyFill="1" applyBorder="1" applyAlignment="1">
      <alignment horizontal="center" vertical="center" wrapText="1"/>
    </xf>
    <xf numFmtId="177" fontId="4" fillId="0" borderId="3" xfId="62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10" fontId="5" fillId="0" borderId="3" xfId="83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 wrapText="1"/>
    </xf>
    <xf numFmtId="179" fontId="4" fillId="0" borderId="3" xfId="10" applyNumberFormat="1" applyFont="1" applyBorder="1" applyAlignment="1">
      <alignment vertical="center"/>
    </xf>
    <xf numFmtId="58" fontId="4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vertical="center"/>
    </xf>
    <xf numFmtId="58" fontId="4" fillId="0" borderId="2" xfId="0" applyNumberFormat="1" applyFont="1" applyFill="1" applyBorder="1" applyAlignment="1">
      <alignment horizontal="center" vertical="center"/>
    </xf>
    <xf numFmtId="58" fontId="4" fillId="0" borderId="2" xfId="0" applyNumberFormat="1" applyFont="1" applyFill="1" applyBorder="1" applyAlignment="1">
      <alignment horizontal="center" vertical="center" wrapText="1"/>
    </xf>
    <xf numFmtId="58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9" fontId="4" fillId="0" borderId="1" xfId="1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9" fontId="4" fillId="0" borderId="2" xfId="10" applyNumberFormat="1" applyFont="1" applyBorder="1" applyAlignment="1">
      <alignment horizontal="center" vertical="center"/>
    </xf>
    <xf numFmtId="58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79" fontId="4" fillId="0" borderId="8" xfId="1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58" fontId="5" fillId="0" borderId="3" xfId="0" applyNumberFormat="1" applyFont="1" applyFill="1" applyBorder="1" applyAlignment="1">
      <alignment horizontal="center" vertical="center" wrapText="1"/>
    </xf>
    <xf numFmtId="41" fontId="4" fillId="0" borderId="3" xfId="10" applyNumberFormat="1" applyFont="1" applyBorder="1" applyAlignment="1">
      <alignment horizontal="center" vertical="center"/>
    </xf>
    <xf numFmtId="41" fontId="4" fillId="0" borderId="3" xfId="10" applyNumberFormat="1" applyFont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58" fontId="5" fillId="2" borderId="3" xfId="0" applyNumberFormat="1" applyFont="1" applyFill="1" applyBorder="1" applyAlignment="1">
      <alignment horizontal="center" vertical="center" wrapText="1"/>
    </xf>
    <xf numFmtId="58" fontId="4" fillId="2" borderId="3" xfId="0" applyNumberFormat="1" applyFont="1" applyFill="1" applyBorder="1" applyAlignment="1">
      <alignment horizontal="center" vertical="center"/>
    </xf>
    <xf numFmtId="58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1" fontId="4" fillId="2" borderId="3" xfId="10" applyNumberFormat="1" applyFont="1" applyFill="1" applyBorder="1" applyAlignment="1">
      <alignment horizontal="center" vertical="center"/>
    </xf>
    <xf numFmtId="0" fontId="4" fillId="0" borderId="3" xfId="62" applyFont="1" applyBorder="1" applyAlignment="1">
      <alignment horizontal="center" vertical="center" wrapText="1"/>
    </xf>
    <xf numFmtId="58" fontId="4" fillId="0" borderId="3" xfId="6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62" applyFont="1" applyBorder="1" applyAlignment="1">
      <alignment horizontal="center" vertical="center" wrapText="1"/>
    </xf>
    <xf numFmtId="41" fontId="4" fillId="0" borderId="1" xfId="1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62" applyFont="1" applyBorder="1" applyAlignment="1">
      <alignment horizontal="center" vertical="center" wrapText="1"/>
    </xf>
    <xf numFmtId="41" fontId="4" fillId="0" borderId="2" xfId="10" applyNumberFormat="1" applyFont="1" applyBorder="1" applyAlignment="1">
      <alignment horizontal="center" vertical="center"/>
    </xf>
    <xf numFmtId="41" fontId="4" fillId="2" borderId="3" xfId="10" applyNumberFormat="1" applyFont="1" applyFill="1" applyBorder="1">
      <alignment vertical="center"/>
    </xf>
    <xf numFmtId="41" fontId="4" fillId="2" borderId="1" xfId="1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vertical="center"/>
    </xf>
    <xf numFmtId="178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0" fontId="5" fillId="2" borderId="3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vertical="center"/>
    </xf>
    <xf numFmtId="178" fontId="4" fillId="2" borderId="3" xfId="0" applyNumberFormat="1" applyFont="1" applyFill="1" applyBorder="1" applyAlignment="1">
      <alignment horizontal="center" vertical="center"/>
    </xf>
    <xf numFmtId="10" fontId="8" fillId="0" borderId="3" xfId="62" applyNumberFormat="1" applyFont="1" applyFill="1" applyBorder="1" applyAlignment="1">
      <alignment horizontal="center" vertical="center" wrapText="1"/>
    </xf>
    <xf numFmtId="0" fontId="8" fillId="0" borderId="3" xfId="62" applyFont="1" applyBorder="1" applyAlignment="1">
      <alignment horizontal="center" vertical="center" wrapText="1"/>
    </xf>
    <xf numFmtId="177" fontId="4" fillId="0" borderId="3" xfId="62" applyNumberFormat="1" applyFont="1" applyBorder="1" applyAlignment="1">
      <alignment horizontal="center" vertical="center" wrapText="1"/>
    </xf>
    <xf numFmtId="10" fontId="8" fillId="0" borderId="1" xfId="62" applyNumberFormat="1" applyFont="1" applyFill="1" applyBorder="1" applyAlignment="1">
      <alignment horizontal="center" vertical="center" wrapText="1"/>
    </xf>
    <xf numFmtId="0" fontId="8" fillId="0" borderId="2" xfId="62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0" borderId="3" xfId="62" applyFont="1" applyBorder="1" applyAlignment="1">
      <alignment horizontal="left" vertical="center" wrapText="1"/>
    </xf>
    <xf numFmtId="0" fontId="4" fillId="0" borderId="1" xfId="62" applyFont="1" applyBorder="1" applyAlignment="1">
      <alignment horizontal="left" vertical="center" wrapText="1"/>
    </xf>
    <xf numFmtId="0" fontId="4" fillId="0" borderId="2" xfId="62" applyFont="1" applyBorder="1" applyAlignment="1">
      <alignment horizontal="left" vertical="center" wrapText="1"/>
    </xf>
    <xf numFmtId="41" fontId="4" fillId="2" borderId="2" xfId="10" applyNumberFormat="1" applyFont="1" applyFill="1" applyBorder="1" applyAlignment="1">
      <alignment horizontal="center" vertical="center"/>
    </xf>
    <xf numFmtId="58" fontId="4" fillId="0" borderId="1" xfId="62" applyNumberFormat="1" applyFont="1" applyBorder="1" applyAlignment="1">
      <alignment horizontal="center" vertical="center" wrapText="1"/>
    </xf>
    <xf numFmtId="41" fontId="4" fillId="0" borderId="1" xfId="10" applyNumberFormat="1" applyFont="1" applyBorder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62" applyFont="1" applyBorder="1" applyAlignment="1">
      <alignment horizontal="center" vertical="center" wrapText="1"/>
    </xf>
    <xf numFmtId="177" fontId="4" fillId="0" borderId="1" xfId="62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179" fontId="4" fillId="0" borderId="3" xfId="10" applyNumberFormat="1" applyFont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4" fillId="0" borderId="3" xfId="62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41" fontId="4" fillId="0" borderId="1" xfId="1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62" applyFont="1" applyFill="1" applyBorder="1" applyAlignment="1">
      <alignment horizontal="center" vertical="center" wrapText="1"/>
    </xf>
    <xf numFmtId="49" fontId="4" fillId="2" borderId="3" xfId="62" applyNumberFormat="1" applyFont="1" applyFill="1" applyBorder="1" applyAlignment="1">
      <alignment horizontal="center" vertical="center" wrapText="1"/>
    </xf>
    <xf numFmtId="41" fontId="4" fillId="0" borderId="2" xfId="10" applyNumberFormat="1" applyFont="1" applyFill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0" fontId="4" fillId="0" borderId="1" xfId="6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62" applyFont="1" applyFill="1" applyBorder="1" applyAlignment="1">
      <alignment horizontal="left" vertical="center" wrapText="1"/>
    </xf>
    <xf numFmtId="0" fontId="4" fillId="0" borderId="1" xfId="62" applyFont="1" applyFill="1" applyBorder="1" applyAlignment="1">
      <alignment horizontal="left" vertical="center" wrapText="1"/>
    </xf>
    <xf numFmtId="0" fontId="4" fillId="0" borderId="2" xfId="62" applyFont="1" applyFill="1" applyBorder="1" applyAlignment="1">
      <alignment horizontal="left" vertical="center" wrapText="1"/>
    </xf>
    <xf numFmtId="0" fontId="4" fillId="0" borderId="1" xfId="83" applyFont="1" applyFill="1" applyBorder="1" applyAlignment="1">
      <alignment horizontal="center" vertical="center" wrapText="1"/>
    </xf>
    <xf numFmtId="0" fontId="4" fillId="0" borderId="2" xfId="83" applyFont="1" applyFill="1" applyBorder="1" applyAlignment="1">
      <alignment horizontal="center" vertical="center" wrapText="1"/>
    </xf>
    <xf numFmtId="10" fontId="5" fillId="0" borderId="1" xfId="83" applyNumberFormat="1" applyFont="1" applyFill="1" applyBorder="1" applyAlignment="1">
      <alignment horizontal="center" vertical="center" wrapText="1"/>
    </xf>
    <xf numFmtId="10" fontId="5" fillId="0" borderId="2" xfId="83" applyNumberFormat="1" applyFont="1" applyFill="1" applyBorder="1" applyAlignment="1">
      <alignment horizontal="center" vertical="center" wrapText="1"/>
    </xf>
    <xf numFmtId="10" fontId="4" fillId="0" borderId="1" xfId="73" applyNumberFormat="1" applyFont="1" applyFill="1" applyBorder="1" applyAlignment="1">
      <alignment horizontal="center" vertical="center" wrapText="1"/>
    </xf>
    <xf numFmtId="10" fontId="4" fillId="0" borderId="2" xfId="73" applyNumberFormat="1" applyFont="1" applyFill="1" applyBorder="1" applyAlignment="1">
      <alignment horizontal="center" vertical="center" wrapText="1"/>
    </xf>
    <xf numFmtId="0" fontId="4" fillId="0" borderId="1" xfId="83" applyFont="1" applyFill="1" applyBorder="1" applyAlignment="1" applyProtection="1">
      <alignment horizontal="center" vertical="center" wrapText="1"/>
      <protection locked="0"/>
    </xf>
    <xf numFmtId="0" fontId="4" fillId="0" borderId="2" xfId="83" applyFont="1" applyFill="1" applyBorder="1" applyAlignment="1" applyProtection="1">
      <alignment horizontal="center" vertical="center" wrapText="1"/>
      <protection locked="0"/>
    </xf>
    <xf numFmtId="0" fontId="5" fillId="0" borderId="1" xfId="83" applyFont="1" applyFill="1" applyBorder="1" applyAlignment="1">
      <alignment horizontal="center" vertical="center" wrapText="1"/>
    </xf>
    <xf numFmtId="0" fontId="5" fillId="0" borderId="2" xfId="83" applyFont="1" applyFill="1" applyBorder="1" applyAlignment="1">
      <alignment horizontal="center" vertical="center" wrapText="1"/>
    </xf>
    <xf numFmtId="10" fontId="5" fillId="0" borderId="1" xfId="83" applyNumberFormat="1" applyFont="1" applyFill="1" applyBorder="1" applyAlignment="1" applyProtection="1">
      <alignment horizontal="center" vertical="center" wrapText="1"/>
      <protection locked="0"/>
    </xf>
    <xf numFmtId="10" fontId="5" fillId="0" borderId="2" xfId="83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left" vertical="center"/>
    </xf>
  </cellXfs>
  <cellStyles count="98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60% - 强调文字颜色 4 2" xfId="44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5 2" xfId="71"/>
    <cellStyle name="60% - 强调文字颜色 6 2" xfId="72"/>
    <cellStyle name="百分比 2" xfId="73"/>
    <cellStyle name="标题 1 2" xfId="74"/>
    <cellStyle name="标题 2 2" xfId="75"/>
    <cellStyle name="标题 3 2" xfId="76"/>
    <cellStyle name="标题 4 2" xfId="77"/>
    <cellStyle name="标题 5" xfId="78"/>
    <cellStyle name="差 2" xfId="79"/>
    <cellStyle name="常规 2" xfId="80"/>
    <cellStyle name="常规 4" xfId="81"/>
    <cellStyle name="常规 7" xfId="82"/>
    <cellStyle name="常规 8" xfId="83"/>
    <cellStyle name="好 2" xfId="84"/>
    <cellStyle name="汇总 2" xfId="85"/>
    <cellStyle name="检查单元格 2" xfId="86"/>
    <cellStyle name="解释性文本 2" xfId="87"/>
    <cellStyle name="警告文本 2" xfId="88"/>
    <cellStyle name="链接单元格 2" xfId="89"/>
    <cellStyle name="强调文字颜色 1 2" xfId="90"/>
    <cellStyle name="强调文字颜色 2 2" xfId="91"/>
    <cellStyle name="强调文字颜色 3 2" xfId="92"/>
    <cellStyle name="强调文字颜色 4 2" xfId="93"/>
    <cellStyle name="强调文字颜色 5 2" xfId="94"/>
    <cellStyle name="强调文字颜色 6 2" xfId="95"/>
    <cellStyle name="输入 2" xfId="96"/>
    <cellStyle name="注释 2" xfId="97"/>
  </cellStyles>
  <dxfs count="1">
    <dxf>
      <fill>
        <patternFill patternType="solid">
          <fgColor rgb="FF92D050"/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2:Q157"/>
  <sheetViews>
    <sheetView showZeros="0" workbookViewId="0">
      <pane ySplit="6" topLeftCell="A10" activePane="bottomLeft" state="frozen"/>
      <selection/>
      <selection pane="bottomLeft" activeCell="H12" sqref="H12:H25"/>
    </sheetView>
  </sheetViews>
  <sheetFormatPr defaultColWidth="9" defaultRowHeight="14.25"/>
  <cols>
    <col min="1" max="1" width="9" style="2"/>
    <col min="2" max="2" width="14.5" style="2" customWidth="1"/>
    <col min="3" max="3" width="11.25" style="2" customWidth="1"/>
    <col min="4" max="4" width="11.75" style="2" customWidth="1"/>
    <col min="5" max="5" width="12.125" style="2" customWidth="1"/>
    <col min="6" max="6" width="43.875" style="2" customWidth="1"/>
    <col min="7" max="7" width="16.625" style="2" customWidth="1"/>
    <col min="8" max="8" width="17.625" customWidth="1"/>
    <col min="9" max="9" width="10.75" style="3" customWidth="1"/>
    <col min="10" max="10" width="10.75" style="2" customWidth="1"/>
    <col min="11" max="11" width="10.875" style="2" customWidth="1"/>
    <col min="12" max="12" width="20.25" customWidth="1"/>
    <col min="13" max="13" width="17.75" customWidth="1"/>
    <col min="14" max="14" width="18.375" style="2" customWidth="1"/>
    <col min="15" max="16" width="12.625" customWidth="1"/>
    <col min="17" max="17" width="106.625" style="36" customWidth="1"/>
  </cols>
  <sheetData>
    <row r="2" ht="20.25" spans="2:16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83"/>
    </row>
    <row r="4" spans="15:16">
      <c r="O4" s="84" t="s">
        <v>1</v>
      </c>
      <c r="P4" s="84"/>
    </row>
    <row r="5" spans="1:17">
      <c r="A5" s="26"/>
      <c r="B5" s="26" t="s">
        <v>2</v>
      </c>
      <c r="C5" s="26" t="s">
        <v>3</v>
      </c>
      <c r="D5" s="38" t="s">
        <v>4</v>
      </c>
      <c r="E5" s="26" t="s">
        <v>5</v>
      </c>
      <c r="F5" s="26" t="s">
        <v>6</v>
      </c>
      <c r="G5" s="26" t="s">
        <v>7</v>
      </c>
      <c r="H5" s="26" t="s">
        <v>8</v>
      </c>
      <c r="I5" s="85" t="s">
        <v>9</v>
      </c>
      <c r="J5" s="26" t="s">
        <v>10</v>
      </c>
      <c r="K5" s="26" t="s">
        <v>11</v>
      </c>
      <c r="L5" s="86" t="s">
        <v>12</v>
      </c>
      <c r="M5" s="87"/>
      <c r="N5" s="87"/>
      <c r="O5" s="87"/>
      <c r="P5" s="88"/>
      <c r="Q5" s="38" t="s">
        <v>13</v>
      </c>
    </row>
    <row r="6" ht="24" spans="1:17">
      <c r="A6" s="26"/>
      <c r="B6" s="26"/>
      <c r="C6" s="26"/>
      <c r="D6" s="39"/>
      <c r="E6" s="26"/>
      <c r="F6" s="26"/>
      <c r="G6" s="26"/>
      <c r="H6" s="26"/>
      <c r="I6" s="85"/>
      <c r="J6" s="26"/>
      <c r="K6" s="26"/>
      <c r="L6" s="27" t="s">
        <v>14</v>
      </c>
      <c r="M6" s="27" t="s">
        <v>15</v>
      </c>
      <c r="N6" s="27" t="s">
        <v>16</v>
      </c>
      <c r="O6" s="27" t="s">
        <v>17</v>
      </c>
      <c r="P6" s="27" t="s">
        <v>18</v>
      </c>
      <c r="Q6" s="39"/>
    </row>
    <row r="7" ht="27" customHeight="1" spans="1:17">
      <c r="A7" s="9">
        <v>1</v>
      </c>
      <c r="B7" s="50" t="s">
        <v>19</v>
      </c>
      <c r="C7" s="139" t="s">
        <v>20</v>
      </c>
      <c r="D7" s="10" t="s">
        <v>21</v>
      </c>
      <c r="E7" s="10" t="s">
        <v>22</v>
      </c>
      <c r="F7" s="10" t="s">
        <v>23</v>
      </c>
      <c r="G7" s="41" t="s">
        <v>24</v>
      </c>
      <c r="H7" s="140">
        <v>1800000000</v>
      </c>
      <c r="I7" s="50">
        <v>7</v>
      </c>
      <c r="J7" s="89">
        <v>2020</v>
      </c>
      <c r="K7" s="90">
        <v>0.0418</v>
      </c>
      <c r="L7" s="91">
        <f t="shared" ref="L7:L70" si="0">SUM(M7:O7)</f>
        <v>1875240000</v>
      </c>
      <c r="M7" s="140">
        <v>1800000000</v>
      </c>
      <c r="N7" s="154">
        <f>H7*K7</f>
        <v>75240000</v>
      </c>
      <c r="O7" s="92">
        <v>0</v>
      </c>
      <c r="P7" s="92"/>
      <c r="Q7" s="116"/>
    </row>
    <row r="8" ht="27" customHeight="1" spans="1:17">
      <c r="A8" s="9">
        <v>2</v>
      </c>
      <c r="B8" s="40" t="s">
        <v>25</v>
      </c>
      <c r="C8" s="141" t="s">
        <v>26</v>
      </c>
      <c r="D8" s="14" t="s">
        <v>27</v>
      </c>
      <c r="E8" s="10" t="s">
        <v>22</v>
      </c>
      <c r="F8" s="10" t="s">
        <v>23</v>
      </c>
      <c r="G8" s="41" t="s">
        <v>28</v>
      </c>
      <c r="H8" s="42">
        <v>1260000000</v>
      </c>
      <c r="I8" s="50">
        <v>7</v>
      </c>
      <c r="J8" s="89">
        <v>2021</v>
      </c>
      <c r="K8" s="90">
        <v>0.0379</v>
      </c>
      <c r="L8" s="91">
        <f t="shared" si="0"/>
        <v>47756387.7</v>
      </c>
      <c r="M8" s="92"/>
      <c r="N8" s="154">
        <f>H8*K8</f>
        <v>47754000</v>
      </c>
      <c r="O8" s="92">
        <f t="shared" ref="O8:O54" si="1">(M8+N8)*P8</f>
        <v>2387.7</v>
      </c>
      <c r="P8" s="94">
        <v>5e-5</v>
      </c>
      <c r="Q8" s="116"/>
    </row>
    <row r="9" ht="27" hidden="1" customHeight="1" spans="1:17">
      <c r="A9" s="9">
        <v>3</v>
      </c>
      <c r="B9" s="40" t="s">
        <v>29</v>
      </c>
      <c r="C9" s="142" t="s">
        <v>30</v>
      </c>
      <c r="D9" s="43" t="s">
        <v>27</v>
      </c>
      <c r="E9" s="44" t="s">
        <v>22</v>
      </c>
      <c r="F9" s="44" t="s">
        <v>23</v>
      </c>
      <c r="G9" s="45" t="s">
        <v>31</v>
      </c>
      <c r="H9" s="46">
        <v>1260000000</v>
      </c>
      <c r="I9" s="52">
        <v>10</v>
      </c>
      <c r="J9" s="95">
        <v>2024</v>
      </c>
      <c r="K9" s="90">
        <v>0.0381</v>
      </c>
      <c r="L9" s="91">
        <f t="shared" si="0"/>
        <v>24004200.15</v>
      </c>
      <c r="M9" s="92"/>
      <c r="N9" s="154">
        <f>H9/2*K9</f>
        <v>24003000</v>
      </c>
      <c r="O9" s="92">
        <f t="shared" si="1"/>
        <v>1200.15</v>
      </c>
      <c r="P9" s="94">
        <v>5e-5</v>
      </c>
      <c r="Q9" s="116"/>
    </row>
    <row r="10" ht="27" customHeight="1" spans="1:17">
      <c r="A10" s="9"/>
      <c r="B10" s="40"/>
      <c r="C10" s="141" t="s">
        <v>26</v>
      </c>
      <c r="D10" s="47"/>
      <c r="E10" s="44" t="s">
        <v>22</v>
      </c>
      <c r="F10" s="48"/>
      <c r="G10" s="49"/>
      <c r="H10" s="46"/>
      <c r="I10" s="55"/>
      <c r="J10" s="96"/>
      <c r="K10" s="90">
        <v>0.0381</v>
      </c>
      <c r="L10" s="91">
        <f t="shared" si="0"/>
        <v>24004200.15</v>
      </c>
      <c r="M10" s="92"/>
      <c r="N10" s="154">
        <f>H9/2*K10</f>
        <v>24003000</v>
      </c>
      <c r="O10" s="92">
        <f t="shared" si="1"/>
        <v>1200.15</v>
      </c>
      <c r="P10" s="94">
        <v>5e-5</v>
      </c>
      <c r="Q10" s="116"/>
    </row>
    <row r="11" ht="27" customHeight="1" spans="1:17">
      <c r="A11" s="9">
        <v>4</v>
      </c>
      <c r="B11" s="40" t="s">
        <v>32</v>
      </c>
      <c r="C11" s="141" t="s">
        <v>33</v>
      </c>
      <c r="D11" s="14" t="s">
        <v>27</v>
      </c>
      <c r="E11" s="10" t="s">
        <v>34</v>
      </c>
      <c r="F11" s="10" t="s">
        <v>35</v>
      </c>
      <c r="G11" s="41" t="s">
        <v>24</v>
      </c>
      <c r="H11" s="42">
        <v>2000000000</v>
      </c>
      <c r="I11" s="50">
        <v>5</v>
      </c>
      <c r="J11" s="89">
        <v>2022</v>
      </c>
      <c r="K11" s="90">
        <v>0.0382</v>
      </c>
      <c r="L11" s="91">
        <f t="shared" si="0"/>
        <v>76403820</v>
      </c>
      <c r="M11" s="92"/>
      <c r="N11" s="154">
        <f>H11*K11</f>
        <v>76400000</v>
      </c>
      <c r="O11" s="92">
        <f t="shared" si="1"/>
        <v>3820</v>
      </c>
      <c r="P11" s="94">
        <v>5e-5</v>
      </c>
      <c r="Q11" s="117"/>
    </row>
    <row r="12" ht="27" customHeight="1" spans="1:17">
      <c r="A12" s="9">
        <v>5</v>
      </c>
      <c r="B12" s="40" t="s">
        <v>36</v>
      </c>
      <c r="C12" s="141" t="s">
        <v>37</v>
      </c>
      <c r="D12" s="14" t="s">
        <v>27</v>
      </c>
      <c r="E12" s="10" t="s">
        <v>22</v>
      </c>
      <c r="F12" s="50" t="s">
        <v>38</v>
      </c>
      <c r="G12" s="51" t="s">
        <v>39</v>
      </c>
      <c r="H12" s="42">
        <v>300000000</v>
      </c>
      <c r="I12" s="50">
        <v>2</v>
      </c>
      <c r="J12" s="89">
        <v>2020</v>
      </c>
      <c r="K12" s="97">
        <v>0.0341</v>
      </c>
      <c r="L12" s="91">
        <f t="shared" si="0"/>
        <v>310245511.5</v>
      </c>
      <c r="M12" s="42">
        <v>300000000</v>
      </c>
      <c r="N12" s="154">
        <f>H12*K12</f>
        <v>10230000</v>
      </c>
      <c r="O12" s="92">
        <f t="shared" si="1"/>
        <v>15511.5</v>
      </c>
      <c r="P12" s="94">
        <v>5e-5</v>
      </c>
      <c r="Q12" s="117"/>
    </row>
    <row r="13" ht="27" customHeight="1" spans="1:17">
      <c r="A13" s="9">
        <v>6</v>
      </c>
      <c r="B13" s="40" t="s">
        <v>40</v>
      </c>
      <c r="C13" s="141" t="s">
        <v>37</v>
      </c>
      <c r="D13" s="14" t="s">
        <v>27</v>
      </c>
      <c r="E13" s="10" t="s">
        <v>22</v>
      </c>
      <c r="F13" s="50" t="s">
        <v>41</v>
      </c>
      <c r="G13" s="51" t="s">
        <v>42</v>
      </c>
      <c r="H13" s="42">
        <v>1000000000</v>
      </c>
      <c r="I13" s="50">
        <v>5</v>
      </c>
      <c r="J13" s="89">
        <v>2023</v>
      </c>
      <c r="K13" s="97">
        <v>0.0383</v>
      </c>
      <c r="L13" s="91">
        <f t="shared" si="0"/>
        <v>38301915</v>
      </c>
      <c r="M13" s="92"/>
      <c r="N13" s="154">
        <f>H13*K13</f>
        <v>38300000</v>
      </c>
      <c r="O13" s="92">
        <f t="shared" si="1"/>
        <v>1915</v>
      </c>
      <c r="P13" s="94">
        <v>5e-5</v>
      </c>
      <c r="Q13" s="117"/>
    </row>
    <row r="14" ht="27" hidden="1" customHeight="1" spans="1:17">
      <c r="A14" s="9">
        <v>7</v>
      </c>
      <c r="B14" s="40" t="s">
        <v>43</v>
      </c>
      <c r="C14" s="142" t="s">
        <v>44</v>
      </c>
      <c r="D14" s="43" t="s">
        <v>27</v>
      </c>
      <c r="E14" s="44" t="s">
        <v>34</v>
      </c>
      <c r="F14" s="52" t="s">
        <v>45</v>
      </c>
      <c r="G14" s="45" t="s">
        <v>24</v>
      </c>
      <c r="H14" s="54">
        <v>480000000</v>
      </c>
      <c r="I14" s="52">
        <v>10</v>
      </c>
      <c r="J14" s="95">
        <v>2028</v>
      </c>
      <c r="K14" s="97">
        <v>0.0407</v>
      </c>
      <c r="L14" s="91">
        <f t="shared" si="0"/>
        <v>9768488.4</v>
      </c>
      <c r="M14" s="92"/>
      <c r="N14" s="154">
        <f>H14*K14/2</f>
        <v>9768000</v>
      </c>
      <c r="O14" s="92">
        <f t="shared" si="1"/>
        <v>488.4</v>
      </c>
      <c r="P14" s="94">
        <v>5e-5</v>
      </c>
      <c r="Q14" s="122"/>
    </row>
    <row r="15" ht="27" customHeight="1" spans="1:17">
      <c r="A15" s="9"/>
      <c r="B15" s="40"/>
      <c r="C15" s="141" t="s">
        <v>46</v>
      </c>
      <c r="D15" s="47"/>
      <c r="E15" s="44" t="s">
        <v>34</v>
      </c>
      <c r="F15" s="55"/>
      <c r="G15" s="49"/>
      <c r="H15" s="57"/>
      <c r="I15" s="55"/>
      <c r="J15" s="96"/>
      <c r="K15" s="97">
        <v>0.0407</v>
      </c>
      <c r="L15" s="91">
        <f t="shared" si="0"/>
        <v>9768488.4</v>
      </c>
      <c r="M15" s="92"/>
      <c r="N15" s="154">
        <f>H14*K15/2</f>
        <v>9768000</v>
      </c>
      <c r="O15" s="92">
        <f t="shared" si="1"/>
        <v>488.4</v>
      </c>
      <c r="P15" s="94">
        <v>5e-5</v>
      </c>
      <c r="Q15" s="122"/>
    </row>
    <row r="16" ht="27" hidden="1" customHeight="1" spans="1:17">
      <c r="A16" s="9">
        <v>8</v>
      </c>
      <c r="B16" s="40" t="s">
        <v>47</v>
      </c>
      <c r="C16" s="142" t="s">
        <v>44</v>
      </c>
      <c r="D16" s="43" t="s">
        <v>27</v>
      </c>
      <c r="E16" s="44" t="s">
        <v>34</v>
      </c>
      <c r="F16" s="52" t="s">
        <v>48</v>
      </c>
      <c r="G16" s="45" t="s">
        <v>24</v>
      </c>
      <c r="H16" s="54">
        <v>360000000</v>
      </c>
      <c r="I16" s="52">
        <v>15</v>
      </c>
      <c r="J16" s="95" t="s">
        <v>49</v>
      </c>
      <c r="K16" s="97">
        <v>0.0433</v>
      </c>
      <c r="L16" s="91">
        <f t="shared" si="0"/>
        <v>7794389.7</v>
      </c>
      <c r="M16" s="92"/>
      <c r="N16" s="154">
        <f>H16*K16/2</f>
        <v>7794000</v>
      </c>
      <c r="O16" s="92">
        <f t="shared" si="1"/>
        <v>389.7</v>
      </c>
      <c r="P16" s="94">
        <v>5e-5</v>
      </c>
      <c r="Q16" s="122" t="s">
        <v>50</v>
      </c>
    </row>
    <row r="17" ht="27" customHeight="1" spans="1:17">
      <c r="A17" s="9"/>
      <c r="B17" s="40"/>
      <c r="C17" s="141" t="s">
        <v>46</v>
      </c>
      <c r="D17" s="47"/>
      <c r="E17" s="44" t="s">
        <v>34</v>
      </c>
      <c r="F17" s="55"/>
      <c r="G17" s="49"/>
      <c r="H17" s="57"/>
      <c r="I17" s="55"/>
      <c r="J17" s="96"/>
      <c r="K17" s="97">
        <v>0.0433</v>
      </c>
      <c r="L17" s="91">
        <f t="shared" si="0"/>
        <v>7794389.7</v>
      </c>
      <c r="M17" s="92"/>
      <c r="N17" s="154">
        <f>H16*K17/2</f>
        <v>7794000</v>
      </c>
      <c r="O17" s="92">
        <f t="shared" si="1"/>
        <v>389.7</v>
      </c>
      <c r="P17" s="94">
        <v>5e-5</v>
      </c>
      <c r="Q17" s="122"/>
    </row>
    <row r="18" ht="27" hidden="1" customHeight="1" spans="1:17">
      <c r="A18" s="9">
        <v>9</v>
      </c>
      <c r="B18" s="40" t="s">
        <v>51</v>
      </c>
      <c r="C18" s="142" t="s">
        <v>44</v>
      </c>
      <c r="D18" s="43" t="s">
        <v>27</v>
      </c>
      <c r="E18" s="44" t="s">
        <v>34</v>
      </c>
      <c r="F18" s="52" t="s">
        <v>52</v>
      </c>
      <c r="G18" s="53" t="s">
        <v>53</v>
      </c>
      <c r="H18" s="54">
        <v>1000000000</v>
      </c>
      <c r="I18" s="52">
        <v>15</v>
      </c>
      <c r="J18" s="52" t="s">
        <v>54</v>
      </c>
      <c r="K18" s="97">
        <v>0.0433</v>
      </c>
      <c r="L18" s="91">
        <f t="shared" si="0"/>
        <v>21651082.5</v>
      </c>
      <c r="M18" s="92"/>
      <c r="N18" s="154">
        <f>H18*K18/2</f>
        <v>21650000</v>
      </c>
      <c r="O18" s="92">
        <f t="shared" si="1"/>
        <v>1082.5</v>
      </c>
      <c r="P18" s="94">
        <v>5e-5</v>
      </c>
      <c r="Q18" s="122" t="s">
        <v>55</v>
      </c>
    </row>
    <row r="19" ht="27" customHeight="1" spans="1:17">
      <c r="A19" s="9"/>
      <c r="B19" s="40"/>
      <c r="C19" s="141" t="s">
        <v>46</v>
      </c>
      <c r="D19" s="47"/>
      <c r="E19" s="44" t="s">
        <v>34</v>
      </c>
      <c r="F19" s="55"/>
      <c r="G19" s="56"/>
      <c r="H19" s="57"/>
      <c r="I19" s="55"/>
      <c r="J19" s="55"/>
      <c r="K19" s="97">
        <v>0.0433</v>
      </c>
      <c r="L19" s="91">
        <f t="shared" si="0"/>
        <v>21651082.5</v>
      </c>
      <c r="M19" s="92"/>
      <c r="N19" s="154">
        <f>H18*K19/2</f>
        <v>21650000</v>
      </c>
      <c r="O19" s="92">
        <f t="shared" si="1"/>
        <v>1082.5</v>
      </c>
      <c r="P19" s="94">
        <v>5e-5</v>
      </c>
      <c r="Q19" s="122"/>
    </row>
    <row r="20" ht="27" hidden="1" customHeight="1" spans="1:17">
      <c r="A20" s="9">
        <v>10</v>
      </c>
      <c r="B20" s="40" t="s">
        <v>56</v>
      </c>
      <c r="C20" s="142" t="s">
        <v>44</v>
      </c>
      <c r="D20" s="43" t="s">
        <v>27</v>
      </c>
      <c r="E20" s="44" t="s">
        <v>34</v>
      </c>
      <c r="F20" s="52" t="s">
        <v>57</v>
      </c>
      <c r="G20" s="53" t="s">
        <v>58</v>
      </c>
      <c r="H20" s="54">
        <v>500000000</v>
      </c>
      <c r="I20" s="52">
        <v>10</v>
      </c>
      <c r="J20" s="95">
        <v>2028</v>
      </c>
      <c r="K20" s="97">
        <v>0.0407</v>
      </c>
      <c r="L20" s="91">
        <f t="shared" si="0"/>
        <v>10175508.75</v>
      </c>
      <c r="M20" s="92"/>
      <c r="N20" s="154">
        <f>H20*K20/2</f>
        <v>10175000</v>
      </c>
      <c r="O20" s="92">
        <f t="shared" si="1"/>
        <v>508.75</v>
      </c>
      <c r="P20" s="94">
        <v>5e-5</v>
      </c>
      <c r="Q20" s="122"/>
    </row>
    <row r="21" ht="27" customHeight="1" spans="1:17">
      <c r="A21" s="9"/>
      <c r="B21" s="40"/>
      <c r="C21" s="141" t="s">
        <v>46</v>
      </c>
      <c r="D21" s="47"/>
      <c r="E21" s="44" t="s">
        <v>34</v>
      </c>
      <c r="F21" s="55"/>
      <c r="G21" s="56"/>
      <c r="H21" s="57"/>
      <c r="I21" s="55"/>
      <c r="J21" s="96"/>
      <c r="K21" s="97">
        <v>0.0407</v>
      </c>
      <c r="L21" s="91">
        <f t="shared" si="0"/>
        <v>10175508.75</v>
      </c>
      <c r="M21" s="92"/>
      <c r="N21" s="154">
        <f>H20*K21/2</f>
        <v>10175000</v>
      </c>
      <c r="O21" s="92">
        <f t="shared" si="1"/>
        <v>508.75</v>
      </c>
      <c r="P21" s="94">
        <v>5e-5</v>
      </c>
      <c r="Q21" s="122"/>
    </row>
    <row r="22" ht="27" hidden="1" customHeight="1" spans="1:17">
      <c r="A22" s="9">
        <v>11</v>
      </c>
      <c r="B22" s="40" t="s">
        <v>59</v>
      </c>
      <c r="C22" s="142" t="s">
        <v>44</v>
      </c>
      <c r="D22" s="43" t="s">
        <v>27</v>
      </c>
      <c r="E22" s="44" t="s">
        <v>34</v>
      </c>
      <c r="F22" s="52" t="s">
        <v>57</v>
      </c>
      <c r="G22" s="53" t="s">
        <v>58</v>
      </c>
      <c r="H22" s="54">
        <v>1500000000</v>
      </c>
      <c r="I22" s="52">
        <v>15</v>
      </c>
      <c r="J22" s="95" t="s">
        <v>60</v>
      </c>
      <c r="K22" s="97">
        <v>0.0433</v>
      </c>
      <c r="L22" s="91">
        <f t="shared" si="0"/>
        <v>32476623.75</v>
      </c>
      <c r="M22" s="92"/>
      <c r="N22" s="154">
        <f>H22*K22/2</f>
        <v>32475000</v>
      </c>
      <c r="O22" s="92">
        <f t="shared" si="1"/>
        <v>1623.75</v>
      </c>
      <c r="P22" s="94">
        <v>5e-5</v>
      </c>
      <c r="Q22" s="118" t="s">
        <v>61</v>
      </c>
    </row>
    <row r="23" ht="27" customHeight="1" spans="1:17">
      <c r="A23" s="9"/>
      <c r="B23" s="40"/>
      <c r="C23" s="141" t="s">
        <v>46</v>
      </c>
      <c r="D23" s="47"/>
      <c r="E23" s="44" t="s">
        <v>34</v>
      </c>
      <c r="F23" s="55"/>
      <c r="G23" s="56"/>
      <c r="H23" s="57"/>
      <c r="I23" s="55"/>
      <c r="J23" s="96"/>
      <c r="K23" s="97">
        <v>0.0433</v>
      </c>
      <c r="L23" s="91">
        <f t="shared" si="0"/>
        <v>32476623.75</v>
      </c>
      <c r="M23" s="92"/>
      <c r="N23" s="154">
        <f>H22*K23/2</f>
        <v>32475000</v>
      </c>
      <c r="O23" s="92">
        <f t="shared" si="1"/>
        <v>1623.75</v>
      </c>
      <c r="P23" s="94">
        <v>5e-5</v>
      </c>
      <c r="Q23" s="119"/>
    </row>
    <row r="24" ht="27" hidden="1" customHeight="1" spans="1:17">
      <c r="A24" s="9">
        <v>12</v>
      </c>
      <c r="B24" s="40" t="s">
        <v>62</v>
      </c>
      <c r="C24" s="142" t="s">
        <v>44</v>
      </c>
      <c r="D24" s="43" t="s">
        <v>27</v>
      </c>
      <c r="E24" s="44" t="s">
        <v>34</v>
      </c>
      <c r="F24" s="52" t="s">
        <v>63</v>
      </c>
      <c r="G24" s="53" t="s">
        <v>64</v>
      </c>
      <c r="H24" s="54">
        <v>100000000</v>
      </c>
      <c r="I24" s="52">
        <v>10</v>
      </c>
      <c r="J24" s="95" t="s">
        <v>65</v>
      </c>
      <c r="K24" s="97">
        <v>0.0407</v>
      </c>
      <c r="L24" s="91">
        <f t="shared" si="0"/>
        <v>2035101.75</v>
      </c>
      <c r="M24" s="92"/>
      <c r="N24" s="154">
        <f>H24*K24/2</f>
        <v>2035000</v>
      </c>
      <c r="O24" s="92">
        <f t="shared" si="1"/>
        <v>101.75</v>
      </c>
      <c r="P24" s="94">
        <v>5e-5</v>
      </c>
      <c r="Q24" s="120" t="s">
        <v>66</v>
      </c>
    </row>
    <row r="25" ht="27" customHeight="1" spans="1:17">
      <c r="A25" s="9"/>
      <c r="B25" s="40"/>
      <c r="C25" s="141" t="s">
        <v>46</v>
      </c>
      <c r="D25" s="58"/>
      <c r="E25" s="44" t="s">
        <v>34</v>
      </c>
      <c r="F25" s="59"/>
      <c r="G25" s="60"/>
      <c r="H25" s="61"/>
      <c r="I25" s="59"/>
      <c r="J25" s="98"/>
      <c r="K25" s="99">
        <v>0.0407</v>
      </c>
      <c r="L25" s="91">
        <f t="shared" si="0"/>
        <v>2035101.75</v>
      </c>
      <c r="M25" s="92"/>
      <c r="N25" s="154">
        <f>H24*K25/2</f>
        <v>2035000</v>
      </c>
      <c r="O25" s="100">
        <f t="shared" si="1"/>
        <v>101.75</v>
      </c>
      <c r="P25" s="101">
        <v>5e-5</v>
      </c>
      <c r="Q25" s="121"/>
    </row>
    <row r="26" ht="27" hidden="1" customHeight="1" spans="1:17">
      <c r="A26" s="9">
        <v>13</v>
      </c>
      <c r="B26" s="62" t="s">
        <v>67</v>
      </c>
      <c r="C26" s="143" t="s">
        <v>68</v>
      </c>
      <c r="D26" s="14" t="s">
        <v>27</v>
      </c>
      <c r="E26" s="40" t="s">
        <v>22</v>
      </c>
      <c r="F26" s="62" t="s">
        <v>69</v>
      </c>
      <c r="G26" s="62" t="s">
        <v>24</v>
      </c>
      <c r="H26" s="65">
        <v>900000000</v>
      </c>
      <c r="I26" s="62">
        <v>2</v>
      </c>
      <c r="J26" s="102">
        <v>2021</v>
      </c>
      <c r="K26" s="103">
        <v>0.0283</v>
      </c>
      <c r="L26" s="91">
        <f t="shared" si="0"/>
        <v>25471273.5</v>
      </c>
      <c r="M26" s="91"/>
      <c r="N26" s="154">
        <f>H26*K26</f>
        <v>25470000</v>
      </c>
      <c r="O26" s="93">
        <f t="shared" si="1"/>
        <v>1273.5</v>
      </c>
      <c r="P26" s="94">
        <v>5e-5</v>
      </c>
      <c r="Q26" s="122" t="s">
        <v>70</v>
      </c>
    </row>
    <row r="27" ht="27" hidden="1" customHeight="1" spans="1:17">
      <c r="A27" s="9">
        <v>14</v>
      </c>
      <c r="B27" s="62" t="s">
        <v>71</v>
      </c>
      <c r="C27" s="143" t="s">
        <v>72</v>
      </c>
      <c r="D27" s="14" t="s">
        <v>27</v>
      </c>
      <c r="E27" s="10" t="s">
        <v>34</v>
      </c>
      <c r="F27" s="62" t="s">
        <v>73</v>
      </c>
      <c r="G27" s="62" t="s">
        <v>24</v>
      </c>
      <c r="H27" s="65">
        <v>400000000</v>
      </c>
      <c r="I27" s="62">
        <v>3</v>
      </c>
      <c r="J27" s="102" t="s">
        <v>74</v>
      </c>
      <c r="K27" s="103">
        <v>0.03</v>
      </c>
      <c r="L27" s="91">
        <f t="shared" si="0"/>
        <v>172008600</v>
      </c>
      <c r="M27" s="91">
        <v>160000000</v>
      </c>
      <c r="N27" s="154">
        <f>H27*K27</f>
        <v>12000000</v>
      </c>
      <c r="O27" s="100">
        <f t="shared" si="1"/>
        <v>8600</v>
      </c>
      <c r="P27" s="101">
        <v>5e-5</v>
      </c>
      <c r="Q27" s="122" t="s">
        <v>75</v>
      </c>
    </row>
    <row r="28" ht="27" hidden="1" customHeight="1" spans="1:17">
      <c r="A28" s="9">
        <v>15</v>
      </c>
      <c r="B28" s="62" t="s">
        <v>76</v>
      </c>
      <c r="C28" s="143" t="s">
        <v>72</v>
      </c>
      <c r="D28" s="14" t="s">
        <v>27</v>
      </c>
      <c r="E28" s="10" t="s">
        <v>34</v>
      </c>
      <c r="F28" s="62" t="s">
        <v>77</v>
      </c>
      <c r="G28" s="62" t="s">
        <v>24</v>
      </c>
      <c r="H28" s="65">
        <v>3000000000</v>
      </c>
      <c r="I28" s="62">
        <v>5</v>
      </c>
      <c r="J28" s="102">
        <v>2024</v>
      </c>
      <c r="K28" s="103">
        <v>0.0327</v>
      </c>
      <c r="L28" s="91">
        <f t="shared" si="0"/>
        <v>98104905</v>
      </c>
      <c r="M28" s="91"/>
      <c r="N28" s="154">
        <f>H28*K28</f>
        <v>98100000</v>
      </c>
      <c r="O28" s="100">
        <f t="shared" si="1"/>
        <v>4905</v>
      </c>
      <c r="P28" s="94">
        <v>5e-5</v>
      </c>
      <c r="Q28" s="122" t="s">
        <v>70</v>
      </c>
    </row>
    <row r="29" ht="27" hidden="1" customHeight="1" spans="1:17">
      <c r="A29" s="9">
        <v>16</v>
      </c>
      <c r="B29" s="62" t="s">
        <v>78</v>
      </c>
      <c r="C29" s="143" t="s">
        <v>72</v>
      </c>
      <c r="D29" s="14" t="s">
        <v>27</v>
      </c>
      <c r="E29" s="10" t="s">
        <v>34</v>
      </c>
      <c r="F29" s="62" t="s">
        <v>79</v>
      </c>
      <c r="G29" s="62" t="s">
        <v>24</v>
      </c>
      <c r="H29" s="64">
        <v>1850000000</v>
      </c>
      <c r="I29" s="62">
        <v>10</v>
      </c>
      <c r="J29" s="102" t="s">
        <v>80</v>
      </c>
      <c r="K29" s="103">
        <v>0.0334</v>
      </c>
      <c r="L29" s="91">
        <f t="shared" si="0"/>
        <v>30896544.75</v>
      </c>
      <c r="M29" s="91"/>
      <c r="N29" s="154">
        <f>H29*K29/2</f>
        <v>30895000</v>
      </c>
      <c r="O29" s="100">
        <f t="shared" si="1"/>
        <v>1544.75</v>
      </c>
      <c r="P29" s="101">
        <v>5e-5</v>
      </c>
      <c r="Q29" s="122" t="s">
        <v>81</v>
      </c>
    </row>
    <row r="30" ht="27" customHeight="1" spans="1:17">
      <c r="A30" s="9"/>
      <c r="B30" s="62"/>
      <c r="C30" s="144" t="s">
        <v>82</v>
      </c>
      <c r="D30" s="14"/>
      <c r="E30" s="10"/>
      <c r="F30" s="62"/>
      <c r="G30" s="62"/>
      <c r="H30" s="64"/>
      <c r="I30" s="62"/>
      <c r="J30" s="102"/>
      <c r="K30" s="103"/>
      <c r="L30" s="91">
        <f t="shared" si="0"/>
        <v>30896544.75</v>
      </c>
      <c r="M30" s="91"/>
      <c r="N30" s="154">
        <f>H29*K29/2</f>
        <v>30895000</v>
      </c>
      <c r="O30" s="100">
        <f t="shared" si="1"/>
        <v>1544.75</v>
      </c>
      <c r="P30" s="94">
        <v>5e-5</v>
      </c>
      <c r="Q30" s="122"/>
    </row>
    <row r="31" ht="27" hidden="1" customHeight="1" spans="1:17">
      <c r="A31" s="9">
        <v>17</v>
      </c>
      <c r="B31" s="62" t="s">
        <v>83</v>
      </c>
      <c r="C31" s="143" t="s">
        <v>72</v>
      </c>
      <c r="D31" s="14" t="s">
        <v>27</v>
      </c>
      <c r="E31" s="10" t="s">
        <v>34</v>
      </c>
      <c r="F31" s="62" t="s">
        <v>84</v>
      </c>
      <c r="G31" s="51" t="s">
        <v>53</v>
      </c>
      <c r="H31" s="64">
        <v>500000000</v>
      </c>
      <c r="I31" s="62">
        <v>10</v>
      </c>
      <c r="J31" s="102" t="s">
        <v>85</v>
      </c>
      <c r="K31" s="103">
        <v>0.0334</v>
      </c>
      <c r="L31" s="91">
        <f t="shared" si="0"/>
        <v>8350417.5</v>
      </c>
      <c r="M31" s="91"/>
      <c r="N31" s="154">
        <f>H31*K31/2</f>
        <v>8350000</v>
      </c>
      <c r="O31" s="100">
        <f t="shared" si="1"/>
        <v>417.5</v>
      </c>
      <c r="P31" s="101">
        <v>5e-5</v>
      </c>
      <c r="Q31" s="122" t="s">
        <v>86</v>
      </c>
    </row>
    <row r="32" ht="27" customHeight="1" spans="1:17">
      <c r="A32" s="9"/>
      <c r="B32" s="62"/>
      <c r="C32" s="144" t="s">
        <v>82</v>
      </c>
      <c r="D32" s="14" t="s">
        <v>27</v>
      </c>
      <c r="E32" s="10" t="s">
        <v>34</v>
      </c>
      <c r="F32" s="62" t="s">
        <v>84</v>
      </c>
      <c r="G32" s="51" t="s">
        <v>53</v>
      </c>
      <c r="H32" s="64"/>
      <c r="I32" s="62"/>
      <c r="J32" s="102"/>
      <c r="K32" s="103"/>
      <c r="L32" s="91">
        <f t="shared" si="0"/>
        <v>8350417.5</v>
      </c>
      <c r="M32" s="91"/>
      <c r="N32" s="154">
        <f>H31*K31/2</f>
        <v>8350000</v>
      </c>
      <c r="O32" s="100">
        <f t="shared" si="1"/>
        <v>417.5</v>
      </c>
      <c r="P32" s="94">
        <v>5e-5</v>
      </c>
      <c r="Q32" s="122"/>
    </row>
    <row r="33" s="138" customFormat="1" ht="27" hidden="1" customHeight="1" spans="1:17">
      <c r="A33" s="145">
        <v>18</v>
      </c>
      <c r="B33" s="62" t="s">
        <v>87</v>
      </c>
      <c r="C33" s="143" t="s">
        <v>72</v>
      </c>
      <c r="D33" s="14" t="s">
        <v>27</v>
      </c>
      <c r="E33" s="10" t="s">
        <v>34</v>
      </c>
      <c r="F33" s="62" t="s">
        <v>88</v>
      </c>
      <c r="G33" s="40" t="s">
        <v>53</v>
      </c>
      <c r="H33" s="22">
        <v>300000000</v>
      </c>
      <c r="I33" s="62">
        <v>7</v>
      </c>
      <c r="J33" s="62" t="s">
        <v>89</v>
      </c>
      <c r="K33" s="103">
        <v>0.0337</v>
      </c>
      <c r="L33" s="21">
        <f t="shared" si="0"/>
        <v>55622781</v>
      </c>
      <c r="M33" s="21">
        <v>45510000</v>
      </c>
      <c r="N33" s="155">
        <f>H33*K33</f>
        <v>10110000</v>
      </c>
      <c r="O33" s="156">
        <f t="shared" si="1"/>
        <v>2781</v>
      </c>
      <c r="P33" s="157">
        <v>5e-5</v>
      </c>
      <c r="Q33" s="159" t="s">
        <v>90</v>
      </c>
    </row>
    <row r="34" ht="27" hidden="1" customHeight="1" spans="1:17">
      <c r="A34" s="9">
        <v>19</v>
      </c>
      <c r="B34" s="62" t="s">
        <v>91</v>
      </c>
      <c r="C34" s="143" t="s">
        <v>72</v>
      </c>
      <c r="D34" s="14" t="s">
        <v>27</v>
      </c>
      <c r="E34" s="10" t="s">
        <v>34</v>
      </c>
      <c r="F34" s="62" t="s">
        <v>92</v>
      </c>
      <c r="G34" s="51" t="s">
        <v>53</v>
      </c>
      <c r="H34" s="65">
        <v>200000000</v>
      </c>
      <c r="I34" s="62">
        <v>5</v>
      </c>
      <c r="J34" s="102" t="s">
        <v>93</v>
      </c>
      <c r="K34" s="103">
        <v>0.0327</v>
      </c>
      <c r="L34" s="91">
        <f t="shared" si="0"/>
        <v>6540327</v>
      </c>
      <c r="M34" s="91"/>
      <c r="N34" s="154">
        <f>H34*K34</f>
        <v>6540000</v>
      </c>
      <c r="O34" s="100">
        <f t="shared" si="1"/>
        <v>327</v>
      </c>
      <c r="P34" s="94">
        <v>5e-5</v>
      </c>
      <c r="Q34" s="122" t="s">
        <v>94</v>
      </c>
    </row>
    <row r="35" ht="27" hidden="1" customHeight="1" spans="1:17">
      <c r="A35" s="9">
        <v>20</v>
      </c>
      <c r="B35" s="62" t="s">
        <v>95</v>
      </c>
      <c r="C35" s="143" t="s">
        <v>72</v>
      </c>
      <c r="D35" s="14" t="s">
        <v>27</v>
      </c>
      <c r="E35" s="10" t="s">
        <v>34</v>
      </c>
      <c r="F35" s="62" t="s">
        <v>96</v>
      </c>
      <c r="G35" s="51" t="s">
        <v>97</v>
      </c>
      <c r="H35" s="65">
        <v>800000000</v>
      </c>
      <c r="I35" s="62">
        <v>7</v>
      </c>
      <c r="J35" s="102" t="s">
        <v>98</v>
      </c>
      <c r="K35" s="103">
        <v>0.0337</v>
      </c>
      <c r="L35" s="91">
        <f t="shared" si="0"/>
        <v>26961348</v>
      </c>
      <c r="M35" s="91"/>
      <c r="N35" s="154">
        <f>H35*K35</f>
        <v>26960000</v>
      </c>
      <c r="O35" s="100">
        <f t="shared" si="1"/>
        <v>1348</v>
      </c>
      <c r="P35" s="101">
        <v>5e-5</v>
      </c>
      <c r="Q35" s="122" t="s">
        <v>99</v>
      </c>
    </row>
    <row r="36" ht="27" hidden="1" customHeight="1" spans="1:17">
      <c r="A36" s="9">
        <v>21</v>
      </c>
      <c r="B36" s="62" t="s">
        <v>100</v>
      </c>
      <c r="C36" s="143" t="s">
        <v>72</v>
      </c>
      <c r="D36" s="14" t="s">
        <v>27</v>
      </c>
      <c r="E36" s="10" t="s">
        <v>34</v>
      </c>
      <c r="F36" s="62" t="s">
        <v>101</v>
      </c>
      <c r="G36" s="51" t="s">
        <v>102</v>
      </c>
      <c r="H36" s="65">
        <v>200000000</v>
      </c>
      <c r="I36" s="62" t="s">
        <v>103</v>
      </c>
      <c r="J36" s="102">
        <v>2026</v>
      </c>
      <c r="K36" s="103">
        <v>0.0337</v>
      </c>
      <c r="L36" s="91">
        <f t="shared" si="0"/>
        <v>6740337</v>
      </c>
      <c r="M36" s="91"/>
      <c r="N36" s="154">
        <f>H36*K36</f>
        <v>6740000</v>
      </c>
      <c r="O36" s="100">
        <f t="shared" si="1"/>
        <v>337</v>
      </c>
      <c r="P36" s="94">
        <v>5e-5</v>
      </c>
      <c r="Q36" s="122" t="s">
        <v>104</v>
      </c>
    </row>
    <row r="37" ht="27" hidden="1" customHeight="1" spans="1:17">
      <c r="A37" s="9">
        <v>22</v>
      </c>
      <c r="B37" s="62" t="s">
        <v>105</v>
      </c>
      <c r="C37" s="143" t="s">
        <v>72</v>
      </c>
      <c r="D37" s="14" t="s">
        <v>27</v>
      </c>
      <c r="E37" s="10" t="s">
        <v>34</v>
      </c>
      <c r="F37" s="62" t="s">
        <v>106</v>
      </c>
      <c r="G37" s="51" t="s">
        <v>39</v>
      </c>
      <c r="H37" s="64">
        <v>700000000</v>
      </c>
      <c r="I37" s="62">
        <v>15</v>
      </c>
      <c r="J37" s="102" t="s">
        <v>107</v>
      </c>
      <c r="K37" s="103">
        <v>0.0364</v>
      </c>
      <c r="L37" s="91">
        <f t="shared" si="0"/>
        <v>12740637</v>
      </c>
      <c r="M37" s="91"/>
      <c r="N37" s="154">
        <f>H37*K37/2</f>
        <v>12740000</v>
      </c>
      <c r="O37" s="100">
        <f t="shared" si="1"/>
        <v>637</v>
      </c>
      <c r="P37" s="101">
        <v>5e-5</v>
      </c>
      <c r="Q37" s="122" t="s">
        <v>108</v>
      </c>
    </row>
    <row r="38" ht="27" customHeight="1" spans="1:17">
      <c r="A38" s="9"/>
      <c r="B38" s="62"/>
      <c r="C38" s="144" t="s">
        <v>82</v>
      </c>
      <c r="D38" s="14"/>
      <c r="E38" s="10"/>
      <c r="F38" s="62"/>
      <c r="G38" s="51"/>
      <c r="H38" s="64"/>
      <c r="I38" s="62"/>
      <c r="J38" s="102"/>
      <c r="K38" s="103"/>
      <c r="L38" s="91">
        <f t="shared" si="0"/>
        <v>12740637</v>
      </c>
      <c r="M38" s="91"/>
      <c r="N38" s="154">
        <f>H37*K37/2</f>
        <v>12740000</v>
      </c>
      <c r="O38" s="100">
        <f t="shared" si="1"/>
        <v>637</v>
      </c>
      <c r="P38" s="94">
        <v>5e-5</v>
      </c>
      <c r="Q38" s="122"/>
    </row>
    <row r="39" ht="27" hidden="1" customHeight="1" spans="1:17">
      <c r="A39" s="9">
        <v>23</v>
      </c>
      <c r="B39" s="62" t="s">
        <v>109</v>
      </c>
      <c r="C39" s="143" t="s">
        <v>72</v>
      </c>
      <c r="D39" s="14" t="s">
        <v>27</v>
      </c>
      <c r="E39" s="10" t="s">
        <v>34</v>
      </c>
      <c r="F39" s="62" t="s">
        <v>110</v>
      </c>
      <c r="G39" s="51" t="s">
        <v>39</v>
      </c>
      <c r="H39" s="65">
        <v>100000000</v>
      </c>
      <c r="I39" s="62">
        <v>7</v>
      </c>
      <c r="J39" s="102" t="s">
        <v>111</v>
      </c>
      <c r="K39" s="103">
        <v>0.0337</v>
      </c>
      <c r="L39" s="91">
        <f t="shared" si="0"/>
        <v>3370168.5</v>
      </c>
      <c r="M39" s="91"/>
      <c r="N39" s="154">
        <f>H39*K39</f>
        <v>3370000</v>
      </c>
      <c r="O39" s="100">
        <f t="shared" si="1"/>
        <v>168.5</v>
      </c>
      <c r="P39" s="101">
        <v>5e-5</v>
      </c>
      <c r="Q39" s="122" t="s">
        <v>112</v>
      </c>
    </row>
    <row r="40" ht="27" hidden="1" customHeight="1" spans="1:17">
      <c r="A40" s="9">
        <v>24</v>
      </c>
      <c r="B40" s="62" t="s">
        <v>113</v>
      </c>
      <c r="C40" s="143" t="s">
        <v>72</v>
      </c>
      <c r="D40" s="14" t="s">
        <v>27</v>
      </c>
      <c r="E40" s="10" t="s">
        <v>34</v>
      </c>
      <c r="F40" s="62" t="s">
        <v>114</v>
      </c>
      <c r="G40" s="51" t="s">
        <v>58</v>
      </c>
      <c r="H40" s="64">
        <v>1500000000</v>
      </c>
      <c r="I40" s="62">
        <v>15</v>
      </c>
      <c r="J40" s="102" t="s">
        <v>115</v>
      </c>
      <c r="K40" s="103">
        <v>0.0364</v>
      </c>
      <c r="L40" s="91">
        <f t="shared" si="0"/>
        <v>27301365</v>
      </c>
      <c r="M40" s="91"/>
      <c r="N40" s="154">
        <f>H40*K40/2</f>
        <v>27300000</v>
      </c>
      <c r="O40" s="100">
        <f t="shared" si="1"/>
        <v>1365</v>
      </c>
      <c r="P40" s="94">
        <v>5e-5</v>
      </c>
      <c r="Q40" s="122" t="s">
        <v>116</v>
      </c>
    </row>
    <row r="41" ht="27" customHeight="1" spans="1:17">
      <c r="A41" s="9"/>
      <c r="B41" s="62"/>
      <c r="C41" s="144" t="s">
        <v>82</v>
      </c>
      <c r="D41" s="14"/>
      <c r="E41" s="10"/>
      <c r="F41" s="62"/>
      <c r="G41" s="51"/>
      <c r="H41" s="64"/>
      <c r="I41" s="62"/>
      <c r="J41" s="102"/>
      <c r="K41" s="103"/>
      <c r="L41" s="91">
        <f t="shared" si="0"/>
        <v>27301365</v>
      </c>
      <c r="M41" s="91"/>
      <c r="N41" s="154">
        <f>H40*K40/2</f>
        <v>27300000</v>
      </c>
      <c r="O41" s="100">
        <f t="shared" si="1"/>
        <v>1365</v>
      </c>
      <c r="P41" s="101">
        <v>5e-5</v>
      </c>
      <c r="Q41" s="122"/>
    </row>
    <row r="42" ht="27" hidden="1" customHeight="1" spans="1:17">
      <c r="A42" s="9">
        <v>25</v>
      </c>
      <c r="B42" s="62" t="s">
        <v>117</v>
      </c>
      <c r="C42" s="143" t="s">
        <v>72</v>
      </c>
      <c r="D42" s="14" t="s">
        <v>27</v>
      </c>
      <c r="E42" s="10" t="s">
        <v>34</v>
      </c>
      <c r="F42" s="62" t="s">
        <v>118</v>
      </c>
      <c r="G42" s="51" t="s">
        <v>58</v>
      </c>
      <c r="H42" s="65">
        <v>350000000</v>
      </c>
      <c r="I42" s="62">
        <v>5</v>
      </c>
      <c r="J42" s="102">
        <v>2024</v>
      </c>
      <c r="K42" s="103">
        <v>0.0327</v>
      </c>
      <c r="L42" s="91">
        <f t="shared" si="0"/>
        <v>11445572.25</v>
      </c>
      <c r="M42" s="91"/>
      <c r="N42" s="154">
        <f>H42*K42</f>
        <v>11445000</v>
      </c>
      <c r="O42" s="100">
        <f t="shared" si="1"/>
        <v>572.25</v>
      </c>
      <c r="P42" s="94">
        <v>5e-5</v>
      </c>
      <c r="Q42" s="122" t="s">
        <v>70</v>
      </c>
    </row>
    <row r="43" ht="27" hidden="1" customHeight="1" spans="1:17">
      <c r="A43" s="9">
        <v>26</v>
      </c>
      <c r="B43" s="62" t="s">
        <v>119</v>
      </c>
      <c r="C43" s="143" t="s">
        <v>72</v>
      </c>
      <c r="D43" s="14" t="s">
        <v>27</v>
      </c>
      <c r="E43" s="10" t="s">
        <v>34</v>
      </c>
      <c r="F43" s="62" t="s">
        <v>120</v>
      </c>
      <c r="G43" s="51" t="s">
        <v>64</v>
      </c>
      <c r="H43" s="65">
        <v>2700000000</v>
      </c>
      <c r="I43" s="62">
        <v>7</v>
      </c>
      <c r="J43" s="102" t="s">
        <v>98</v>
      </c>
      <c r="K43" s="103">
        <v>0.0337</v>
      </c>
      <c r="L43" s="91">
        <f t="shared" si="0"/>
        <v>90994549.5</v>
      </c>
      <c r="M43" s="91"/>
      <c r="N43" s="154">
        <f>H43*K43</f>
        <v>90990000</v>
      </c>
      <c r="O43" s="100">
        <f t="shared" si="1"/>
        <v>4549.5</v>
      </c>
      <c r="P43" s="101">
        <v>5e-5</v>
      </c>
      <c r="Q43" s="122" t="s">
        <v>121</v>
      </c>
    </row>
    <row r="44" ht="27" hidden="1" customHeight="1" spans="1:17">
      <c r="A44" s="9">
        <v>27</v>
      </c>
      <c r="B44" s="62" t="s">
        <v>122</v>
      </c>
      <c r="C44" s="143" t="s">
        <v>123</v>
      </c>
      <c r="D44" s="14" t="s">
        <v>27</v>
      </c>
      <c r="E44" s="40" t="s">
        <v>22</v>
      </c>
      <c r="F44" s="62" t="s">
        <v>124</v>
      </c>
      <c r="G44" s="62" t="s">
        <v>97</v>
      </c>
      <c r="H44" s="65">
        <v>200000000</v>
      </c>
      <c r="I44" s="62">
        <v>5</v>
      </c>
      <c r="J44" s="102">
        <v>2024</v>
      </c>
      <c r="K44" s="103">
        <v>0.0334</v>
      </c>
      <c r="L44" s="91">
        <f t="shared" si="0"/>
        <v>6680334</v>
      </c>
      <c r="M44" s="91"/>
      <c r="N44" s="154">
        <f>H44*K44</f>
        <v>6680000</v>
      </c>
      <c r="O44" s="100">
        <f t="shared" si="1"/>
        <v>334</v>
      </c>
      <c r="P44" s="94">
        <v>5e-5</v>
      </c>
      <c r="Q44" s="122" t="s">
        <v>70</v>
      </c>
    </row>
    <row r="45" s="138" customFormat="1" ht="27" hidden="1" customHeight="1" spans="1:17">
      <c r="A45" s="145">
        <v>28</v>
      </c>
      <c r="B45" s="62" t="s">
        <v>125</v>
      </c>
      <c r="C45" s="143" t="s">
        <v>123</v>
      </c>
      <c r="D45" s="14" t="s">
        <v>27</v>
      </c>
      <c r="E45" s="10" t="s">
        <v>34</v>
      </c>
      <c r="F45" s="62" t="s">
        <v>126</v>
      </c>
      <c r="G45" s="40" t="s">
        <v>42</v>
      </c>
      <c r="H45" s="13">
        <v>8000000000</v>
      </c>
      <c r="I45" s="62">
        <v>10</v>
      </c>
      <c r="J45" s="62" t="s">
        <v>127</v>
      </c>
      <c r="K45" s="103">
        <v>0.035</v>
      </c>
      <c r="L45" s="21">
        <f t="shared" si="0"/>
        <v>940047000</v>
      </c>
      <c r="M45" s="21">
        <v>800000000</v>
      </c>
      <c r="N45" s="155">
        <f>H45*K45/2</f>
        <v>140000000</v>
      </c>
      <c r="O45" s="156">
        <f t="shared" si="1"/>
        <v>47000</v>
      </c>
      <c r="P45" s="157">
        <v>5e-5</v>
      </c>
      <c r="Q45" s="159" t="s">
        <v>128</v>
      </c>
    </row>
    <row r="46" s="138" customFormat="1" ht="27" customHeight="1" spans="1:17">
      <c r="A46" s="145"/>
      <c r="B46" s="62"/>
      <c r="C46" s="144" t="s">
        <v>129</v>
      </c>
      <c r="D46" s="14"/>
      <c r="E46" s="10"/>
      <c r="F46" s="62"/>
      <c r="G46" s="40"/>
      <c r="H46" s="13"/>
      <c r="I46" s="62"/>
      <c r="J46" s="62"/>
      <c r="K46" s="103"/>
      <c r="L46" s="21">
        <f t="shared" si="0"/>
        <v>126006300</v>
      </c>
      <c r="M46" s="21"/>
      <c r="N46" s="31">
        <f>(H45-M45)*K45/2</f>
        <v>126000000</v>
      </c>
      <c r="O46" s="156">
        <f t="shared" si="1"/>
        <v>6300</v>
      </c>
      <c r="P46" s="32">
        <v>5e-5</v>
      </c>
      <c r="Q46" s="159"/>
    </row>
    <row r="47" ht="27" hidden="1" customHeight="1" spans="1:17">
      <c r="A47" s="9">
        <v>29</v>
      </c>
      <c r="B47" s="62" t="s">
        <v>130</v>
      </c>
      <c r="C47" s="143" t="s">
        <v>123</v>
      </c>
      <c r="D47" s="14" t="s">
        <v>27</v>
      </c>
      <c r="E47" s="10" t="s">
        <v>34</v>
      </c>
      <c r="F47" s="62" t="s">
        <v>131</v>
      </c>
      <c r="G47" s="51" t="s">
        <v>132</v>
      </c>
      <c r="H47" s="64">
        <v>6400000000</v>
      </c>
      <c r="I47" s="62">
        <v>10</v>
      </c>
      <c r="J47" s="102" t="s">
        <v>85</v>
      </c>
      <c r="K47" s="103">
        <v>0.035</v>
      </c>
      <c r="L47" s="91">
        <f t="shared" si="0"/>
        <v>112005600</v>
      </c>
      <c r="M47" s="91"/>
      <c r="N47" s="154">
        <f>H47*K47/2</f>
        <v>112000000</v>
      </c>
      <c r="O47" s="100">
        <f t="shared" si="1"/>
        <v>5600</v>
      </c>
      <c r="P47" s="101">
        <v>5e-5</v>
      </c>
      <c r="Q47" s="122" t="s">
        <v>133</v>
      </c>
    </row>
    <row r="48" ht="27" customHeight="1" spans="1:17">
      <c r="A48" s="9"/>
      <c r="B48" s="62"/>
      <c r="C48" s="144" t="s">
        <v>129</v>
      </c>
      <c r="D48" s="14"/>
      <c r="E48" s="10"/>
      <c r="F48" s="62"/>
      <c r="G48" s="51"/>
      <c r="H48" s="64"/>
      <c r="I48" s="62"/>
      <c r="J48" s="102"/>
      <c r="K48" s="103"/>
      <c r="L48" s="91">
        <f t="shared" si="0"/>
        <v>112005600</v>
      </c>
      <c r="M48" s="91"/>
      <c r="N48" s="154">
        <f>H47*K47/2</f>
        <v>112000000</v>
      </c>
      <c r="O48" s="100">
        <f t="shared" si="1"/>
        <v>5600</v>
      </c>
      <c r="P48" s="94">
        <v>5e-5</v>
      </c>
      <c r="Q48" s="122"/>
    </row>
    <row r="49" ht="27" hidden="1" customHeight="1" spans="1:17">
      <c r="A49" s="9">
        <v>30</v>
      </c>
      <c r="B49" s="62" t="s">
        <v>134</v>
      </c>
      <c r="C49" s="143" t="s">
        <v>123</v>
      </c>
      <c r="D49" s="14" t="s">
        <v>27</v>
      </c>
      <c r="E49" s="10" t="s">
        <v>34</v>
      </c>
      <c r="F49" s="62" t="s">
        <v>135</v>
      </c>
      <c r="G49" s="51" t="s">
        <v>58</v>
      </c>
      <c r="H49" s="65">
        <v>500000000</v>
      </c>
      <c r="I49" s="62">
        <v>5</v>
      </c>
      <c r="J49" s="102">
        <v>2024</v>
      </c>
      <c r="K49" s="103">
        <v>0.0334</v>
      </c>
      <c r="L49" s="91">
        <f t="shared" si="0"/>
        <v>16700835</v>
      </c>
      <c r="M49" s="91"/>
      <c r="N49" s="154">
        <f t="shared" ref="N49:N55" si="2">H49*K49</f>
        <v>16700000</v>
      </c>
      <c r="O49" s="100">
        <f t="shared" si="1"/>
        <v>835</v>
      </c>
      <c r="P49" s="101">
        <v>5e-5</v>
      </c>
      <c r="Q49" s="122" t="s">
        <v>136</v>
      </c>
    </row>
    <row r="50" ht="27" hidden="1" customHeight="1" spans="1:17">
      <c r="A50" s="9">
        <v>31</v>
      </c>
      <c r="B50" s="62" t="s">
        <v>137</v>
      </c>
      <c r="C50" s="143" t="s">
        <v>123</v>
      </c>
      <c r="D50" s="14" t="s">
        <v>27</v>
      </c>
      <c r="E50" s="10" t="s">
        <v>34</v>
      </c>
      <c r="F50" s="62" t="s">
        <v>138</v>
      </c>
      <c r="G50" s="51" t="s">
        <v>64</v>
      </c>
      <c r="H50" s="65">
        <v>600000000</v>
      </c>
      <c r="I50" s="62">
        <v>7</v>
      </c>
      <c r="J50" s="102">
        <v>2026</v>
      </c>
      <c r="K50" s="103">
        <v>0.0353</v>
      </c>
      <c r="L50" s="91">
        <f t="shared" si="0"/>
        <v>21181059</v>
      </c>
      <c r="M50" s="91"/>
      <c r="N50" s="154">
        <f t="shared" si="2"/>
        <v>21180000</v>
      </c>
      <c r="O50" s="100">
        <f t="shared" si="1"/>
        <v>1059</v>
      </c>
      <c r="P50" s="94">
        <v>5e-5</v>
      </c>
      <c r="Q50" s="122" t="s">
        <v>136</v>
      </c>
    </row>
    <row r="51" ht="27" hidden="1" customHeight="1" spans="1:17">
      <c r="A51" s="9">
        <v>32</v>
      </c>
      <c r="B51" s="62" t="s">
        <v>139</v>
      </c>
      <c r="C51" s="143" t="s">
        <v>123</v>
      </c>
      <c r="D51" s="14" t="s">
        <v>27</v>
      </c>
      <c r="E51" s="10" t="s">
        <v>34</v>
      </c>
      <c r="F51" s="62" t="s">
        <v>140</v>
      </c>
      <c r="G51" s="51" t="s">
        <v>39</v>
      </c>
      <c r="H51" s="65">
        <v>300000000</v>
      </c>
      <c r="I51" s="62">
        <v>5</v>
      </c>
      <c r="J51" s="102" t="s">
        <v>93</v>
      </c>
      <c r="K51" s="103">
        <v>0.0334</v>
      </c>
      <c r="L51" s="91">
        <f t="shared" si="0"/>
        <v>10020501</v>
      </c>
      <c r="M51" s="91"/>
      <c r="N51" s="154">
        <f t="shared" si="2"/>
        <v>10020000</v>
      </c>
      <c r="O51" s="100">
        <f t="shared" si="1"/>
        <v>501</v>
      </c>
      <c r="P51" s="101">
        <v>5e-5</v>
      </c>
      <c r="Q51" s="122" t="s">
        <v>141</v>
      </c>
    </row>
    <row r="52" ht="27" hidden="1" customHeight="1" spans="1:17">
      <c r="A52" s="9">
        <v>33</v>
      </c>
      <c r="B52" s="62" t="s">
        <v>142</v>
      </c>
      <c r="C52" s="143" t="s">
        <v>143</v>
      </c>
      <c r="D52" s="14" t="s">
        <v>27</v>
      </c>
      <c r="E52" s="10" t="s">
        <v>34</v>
      </c>
      <c r="F52" s="62" t="s">
        <v>144</v>
      </c>
      <c r="G52" s="51" t="s">
        <v>58</v>
      </c>
      <c r="H52" s="65">
        <v>1000000000</v>
      </c>
      <c r="I52" s="62">
        <v>5</v>
      </c>
      <c r="J52" s="102">
        <v>2024</v>
      </c>
      <c r="K52" s="103">
        <v>0.033</v>
      </c>
      <c r="L52" s="91">
        <f t="shared" si="0"/>
        <v>33001650</v>
      </c>
      <c r="M52" s="91"/>
      <c r="N52" s="154">
        <f t="shared" si="2"/>
        <v>33000000</v>
      </c>
      <c r="O52" s="100">
        <f t="shared" si="1"/>
        <v>1650</v>
      </c>
      <c r="P52" s="94">
        <v>5e-5</v>
      </c>
      <c r="Q52" s="122" t="s">
        <v>136</v>
      </c>
    </row>
    <row r="53" ht="27" hidden="1" customHeight="1" spans="1:17">
      <c r="A53" s="9">
        <v>34</v>
      </c>
      <c r="B53" s="62" t="s">
        <v>145</v>
      </c>
      <c r="C53" s="143" t="s">
        <v>143</v>
      </c>
      <c r="D53" s="14" t="s">
        <v>27</v>
      </c>
      <c r="E53" s="10" t="s">
        <v>34</v>
      </c>
      <c r="F53" s="62" t="s">
        <v>146</v>
      </c>
      <c r="G53" s="51" t="s">
        <v>64</v>
      </c>
      <c r="H53" s="65">
        <v>600000000</v>
      </c>
      <c r="I53" s="62">
        <v>5</v>
      </c>
      <c r="J53" s="102">
        <v>2024</v>
      </c>
      <c r="K53" s="103">
        <v>0.033</v>
      </c>
      <c r="L53" s="91">
        <f t="shared" si="0"/>
        <v>19800990</v>
      </c>
      <c r="M53" s="91"/>
      <c r="N53" s="154">
        <f t="shared" si="2"/>
        <v>19800000</v>
      </c>
      <c r="O53" s="100">
        <f t="shared" si="1"/>
        <v>990</v>
      </c>
      <c r="P53" s="101">
        <v>5e-5</v>
      </c>
      <c r="Q53" s="122" t="s">
        <v>136</v>
      </c>
    </row>
    <row r="54" ht="27" customHeight="1" spans="1:17">
      <c r="A54" s="9">
        <v>35</v>
      </c>
      <c r="B54" s="62" t="s">
        <v>147</v>
      </c>
      <c r="C54" s="144" t="s">
        <v>148</v>
      </c>
      <c r="D54" s="14" t="s">
        <v>27</v>
      </c>
      <c r="E54" s="10" t="s">
        <v>34</v>
      </c>
      <c r="F54" s="62" t="s">
        <v>149</v>
      </c>
      <c r="G54" s="51" t="s">
        <v>53</v>
      </c>
      <c r="H54" s="65">
        <v>300000000</v>
      </c>
      <c r="I54" s="62" t="s">
        <v>150</v>
      </c>
      <c r="J54" s="102">
        <v>2026</v>
      </c>
      <c r="K54" s="103">
        <v>0.0344</v>
      </c>
      <c r="L54" s="91">
        <f t="shared" si="0"/>
        <v>10320516</v>
      </c>
      <c r="M54" s="91"/>
      <c r="N54" s="154">
        <f t="shared" si="2"/>
        <v>10320000</v>
      </c>
      <c r="O54" s="100">
        <f t="shared" si="1"/>
        <v>516</v>
      </c>
      <c r="P54" s="94">
        <v>5e-5</v>
      </c>
      <c r="Q54" s="122" t="s">
        <v>151</v>
      </c>
    </row>
    <row r="55" s="138" customFormat="1" ht="27" hidden="1" customHeight="1" spans="1:17">
      <c r="A55" s="145">
        <v>36</v>
      </c>
      <c r="B55" s="12" t="s">
        <v>152</v>
      </c>
      <c r="C55" s="146" t="s">
        <v>153</v>
      </c>
      <c r="D55" s="14" t="s">
        <v>27</v>
      </c>
      <c r="E55" s="10" t="s">
        <v>34</v>
      </c>
      <c r="F55" s="12" t="s">
        <v>154</v>
      </c>
      <c r="G55" s="12" t="s">
        <v>24</v>
      </c>
      <c r="H55" s="22">
        <v>4450000000</v>
      </c>
      <c r="I55" s="12">
        <v>7</v>
      </c>
      <c r="J55" s="12">
        <v>2027</v>
      </c>
      <c r="K55" s="28">
        <v>0.0331</v>
      </c>
      <c r="L55" s="21">
        <f t="shared" si="0"/>
        <v>147302364.75</v>
      </c>
      <c r="M55" s="29"/>
      <c r="N55" s="155">
        <f t="shared" si="2"/>
        <v>147295000</v>
      </c>
      <c r="O55" s="156">
        <f t="shared" ref="O55:O118" si="3">(M55+N55)*P55</f>
        <v>7364.75</v>
      </c>
      <c r="P55" s="32">
        <v>5e-5</v>
      </c>
      <c r="Q55" s="160" t="s">
        <v>155</v>
      </c>
    </row>
    <row r="56" s="138" customFormat="1" ht="27" hidden="1" customHeight="1" spans="1:17">
      <c r="A56" s="147">
        <v>37</v>
      </c>
      <c r="B56" s="148" t="s">
        <v>156</v>
      </c>
      <c r="C56" s="146" t="s">
        <v>153</v>
      </c>
      <c r="D56" s="43" t="s">
        <v>27</v>
      </c>
      <c r="E56" s="44" t="s">
        <v>34</v>
      </c>
      <c r="F56" s="148" t="s">
        <v>157</v>
      </c>
      <c r="G56" s="148" t="s">
        <v>24</v>
      </c>
      <c r="H56" s="149">
        <v>3150000000</v>
      </c>
      <c r="I56" s="148">
        <v>15</v>
      </c>
      <c r="J56" s="148" t="s">
        <v>158</v>
      </c>
      <c r="K56" s="158">
        <v>0.0366</v>
      </c>
      <c r="L56" s="21">
        <f t="shared" si="0"/>
        <v>57647882.25</v>
      </c>
      <c r="M56" s="29"/>
      <c r="N56" s="30">
        <f>H56*K56/2</f>
        <v>57645000</v>
      </c>
      <c r="O56" s="156">
        <f t="shared" si="3"/>
        <v>2882.25</v>
      </c>
      <c r="P56" s="32">
        <v>5e-5</v>
      </c>
      <c r="Q56" s="161" t="s">
        <v>159</v>
      </c>
    </row>
    <row r="57" s="138" customFormat="1" ht="27" customHeight="1" spans="1:17">
      <c r="A57" s="150"/>
      <c r="B57" s="151"/>
      <c r="C57" s="152" t="s">
        <v>160</v>
      </c>
      <c r="D57" s="47"/>
      <c r="E57" s="48"/>
      <c r="F57" s="151"/>
      <c r="G57" s="151"/>
      <c r="H57" s="153"/>
      <c r="I57" s="151"/>
      <c r="J57" s="151"/>
      <c r="K57" s="151"/>
      <c r="L57" s="21">
        <f t="shared" si="0"/>
        <v>57647882.25</v>
      </c>
      <c r="M57" s="29"/>
      <c r="N57" s="30">
        <f>H56*K56/2</f>
        <v>57645000</v>
      </c>
      <c r="O57" s="156">
        <f t="shared" si="3"/>
        <v>2882.25</v>
      </c>
      <c r="P57" s="32">
        <v>5e-5</v>
      </c>
      <c r="Q57" s="162"/>
    </row>
    <row r="58" s="138" customFormat="1" ht="27" hidden="1" customHeight="1" spans="1:17">
      <c r="A58" s="147">
        <v>38</v>
      </c>
      <c r="B58" s="148" t="s">
        <v>161</v>
      </c>
      <c r="C58" s="146" t="s">
        <v>153</v>
      </c>
      <c r="D58" s="43" t="s">
        <v>27</v>
      </c>
      <c r="E58" s="44" t="s">
        <v>34</v>
      </c>
      <c r="F58" s="148" t="s">
        <v>162</v>
      </c>
      <c r="G58" s="148" t="s">
        <v>24</v>
      </c>
      <c r="H58" s="149">
        <v>140000000</v>
      </c>
      <c r="I58" s="148">
        <v>15</v>
      </c>
      <c r="J58" s="148" t="s">
        <v>163</v>
      </c>
      <c r="K58" s="158">
        <v>0.0366</v>
      </c>
      <c r="L58" s="21">
        <f t="shared" si="0"/>
        <v>2562128.1</v>
      </c>
      <c r="M58" s="29"/>
      <c r="N58" s="30">
        <f>H58*K58/2</f>
        <v>2562000</v>
      </c>
      <c r="O58" s="156">
        <f t="shared" si="3"/>
        <v>128.1</v>
      </c>
      <c r="P58" s="32">
        <v>5e-5</v>
      </c>
      <c r="Q58" s="161" t="s">
        <v>164</v>
      </c>
    </row>
    <row r="59" s="138" customFormat="1" ht="27" customHeight="1" spans="1:17">
      <c r="A59" s="150"/>
      <c r="B59" s="151"/>
      <c r="C59" s="152" t="s">
        <v>160</v>
      </c>
      <c r="D59" s="47"/>
      <c r="E59" s="48"/>
      <c r="F59" s="151"/>
      <c r="G59" s="151"/>
      <c r="H59" s="153"/>
      <c r="I59" s="151"/>
      <c r="J59" s="151"/>
      <c r="K59" s="151"/>
      <c r="L59" s="21">
        <f t="shared" si="0"/>
        <v>2562128.1</v>
      </c>
      <c r="M59" s="29"/>
      <c r="N59" s="30">
        <f>H58*K58/2</f>
        <v>2562000</v>
      </c>
      <c r="O59" s="156">
        <f t="shared" si="3"/>
        <v>128.1</v>
      </c>
      <c r="P59" s="32">
        <v>5e-5</v>
      </c>
      <c r="Q59" s="162"/>
    </row>
    <row r="60" s="138" customFormat="1" ht="27" hidden="1" customHeight="1" spans="1:17">
      <c r="A60" s="145">
        <v>39</v>
      </c>
      <c r="B60" s="12" t="s">
        <v>165</v>
      </c>
      <c r="C60" s="146" t="s">
        <v>153</v>
      </c>
      <c r="D60" s="14" t="s">
        <v>27</v>
      </c>
      <c r="E60" s="10" t="s">
        <v>34</v>
      </c>
      <c r="F60" s="12" t="s">
        <v>166</v>
      </c>
      <c r="G60" s="12" t="s">
        <v>97</v>
      </c>
      <c r="H60" s="22">
        <v>70000000</v>
      </c>
      <c r="I60" s="12">
        <v>7</v>
      </c>
      <c r="J60" s="12" t="s">
        <v>167</v>
      </c>
      <c r="K60" s="28">
        <v>0.0331</v>
      </c>
      <c r="L60" s="21">
        <f t="shared" si="0"/>
        <v>2317115.85</v>
      </c>
      <c r="M60" s="29"/>
      <c r="N60" s="30">
        <f>H60*K60</f>
        <v>2317000</v>
      </c>
      <c r="O60" s="156">
        <f t="shared" si="3"/>
        <v>115.85</v>
      </c>
      <c r="P60" s="32">
        <v>5e-5</v>
      </c>
      <c r="Q60" s="160" t="s">
        <v>168</v>
      </c>
    </row>
    <row r="61" s="138" customFormat="1" ht="27" hidden="1" customHeight="1" spans="1:17">
      <c r="A61" s="147">
        <v>40</v>
      </c>
      <c r="B61" s="148" t="s">
        <v>169</v>
      </c>
      <c r="C61" s="146" t="s">
        <v>153</v>
      </c>
      <c r="D61" s="43" t="s">
        <v>27</v>
      </c>
      <c r="E61" s="44" t="s">
        <v>34</v>
      </c>
      <c r="F61" s="148" t="s">
        <v>170</v>
      </c>
      <c r="G61" s="148" t="s">
        <v>97</v>
      </c>
      <c r="H61" s="149">
        <v>200000000</v>
      </c>
      <c r="I61" s="148">
        <v>15</v>
      </c>
      <c r="J61" s="148" t="s">
        <v>171</v>
      </c>
      <c r="K61" s="158">
        <v>0.0366</v>
      </c>
      <c r="L61" s="21">
        <f t="shared" si="0"/>
        <v>3660183</v>
      </c>
      <c r="M61" s="29"/>
      <c r="N61" s="30">
        <f>H61*K61/2</f>
        <v>3660000</v>
      </c>
      <c r="O61" s="156">
        <f t="shared" si="3"/>
        <v>183</v>
      </c>
      <c r="P61" s="32">
        <v>5e-5</v>
      </c>
      <c r="Q61" s="161" t="s">
        <v>172</v>
      </c>
    </row>
    <row r="62" s="138" customFormat="1" ht="27" customHeight="1" spans="1:17">
      <c r="A62" s="150"/>
      <c r="B62" s="151"/>
      <c r="C62" s="152" t="s">
        <v>160</v>
      </c>
      <c r="D62" s="47"/>
      <c r="E62" s="48"/>
      <c r="F62" s="151"/>
      <c r="G62" s="151"/>
      <c r="H62" s="153"/>
      <c r="I62" s="151"/>
      <c r="J62" s="151"/>
      <c r="K62" s="151"/>
      <c r="L62" s="21">
        <f t="shared" si="0"/>
        <v>3660183</v>
      </c>
      <c r="M62" s="29"/>
      <c r="N62" s="30">
        <f>H61*K61/2</f>
        <v>3660000</v>
      </c>
      <c r="O62" s="156">
        <f t="shared" si="3"/>
        <v>183</v>
      </c>
      <c r="P62" s="32">
        <v>5e-5</v>
      </c>
      <c r="Q62" s="162"/>
    </row>
    <row r="63" s="138" customFormat="1" ht="27" hidden="1" customHeight="1" spans="1:17">
      <c r="A63" s="145">
        <v>41</v>
      </c>
      <c r="B63" s="12" t="s">
        <v>173</v>
      </c>
      <c r="C63" s="146" t="s">
        <v>153</v>
      </c>
      <c r="D63" s="14" t="s">
        <v>27</v>
      </c>
      <c r="E63" s="10" t="s">
        <v>34</v>
      </c>
      <c r="F63" s="12" t="s">
        <v>174</v>
      </c>
      <c r="G63" s="12" t="s">
        <v>53</v>
      </c>
      <c r="H63" s="22">
        <v>120000000</v>
      </c>
      <c r="I63" s="12">
        <v>5</v>
      </c>
      <c r="J63" s="12" t="s">
        <v>175</v>
      </c>
      <c r="K63" s="28">
        <v>0.0315</v>
      </c>
      <c r="L63" s="21">
        <f t="shared" si="0"/>
        <v>3780189</v>
      </c>
      <c r="M63" s="29"/>
      <c r="N63" s="30">
        <f>H63*K63</f>
        <v>3780000</v>
      </c>
      <c r="O63" s="156">
        <f t="shared" si="3"/>
        <v>189</v>
      </c>
      <c r="P63" s="32">
        <v>5e-5</v>
      </c>
      <c r="Q63" s="160" t="s">
        <v>176</v>
      </c>
    </row>
    <row r="64" s="138" customFormat="1" ht="27" hidden="1" customHeight="1" spans="1:17">
      <c r="A64" s="147">
        <v>42</v>
      </c>
      <c r="B64" s="148" t="s">
        <v>177</v>
      </c>
      <c r="C64" s="146" t="s">
        <v>153</v>
      </c>
      <c r="D64" s="43" t="s">
        <v>27</v>
      </c>
      <c r="E64" s="44" t="s">
        <v>34</v>
      </c>
      <c r="F64" s="148" t="s">
        <v>178</v>
      </c>
      <c r="G64" s="148" t="s">
        <v>53</v>
      </c>
      <c r="H64" s="149">
        <v>185000000</v>
      </c>
      <c r="I64" s="148">
        <v>10</v>
      </c>
      <c r="J64" s="148" t="s">
        <v>179</v>
      </c>
      <c r="K64" s="158">
        <v>0.0337</v>
      </c>
      <c r="L64" s="21">
        <f t="shared" si="0"/>
        <v>3117405.8625</v>
      </c>
      <c r="M64" s="29"/>
      <c r="N64" s="30">
        <f>H64*K64/2</f>
        <v>3117250</v>
      </c>
      <c r="O64" s="156">
        <f t="shared" si="3"/>
        <v>155.8625</v>
      </c>
      <c r="P64" s="32">
        <v>5e-5</v>
      </c>
      <c r="Q64" s="161" t="s">
        <v>180</v>
      </c>
    </row>
    <row r="65" s="138" customFormat="1" ht="27" customHeight="1" spans="1:17">
      <c r="A65" s="150"/>
      <c r="B65" s="151"/>
      <c r="C65" s="152" t="s">
        <v>160</v>
      </c>
      <c r="D65" s="47"/>
      <c r="E65" s="48"/>
      <c r="F65" s="151"/>
      <c r="G65" s="151"/>
      <c r="H65" s="153"/>
      <c r="I65" s="151"/>
      <c r="J65" s="151"/>
      <c r="K65" s="151"/>
      <c r="L65" s="21">
        <f t="shared" si="0"/>
        <v>3117405.8625</v>
      </c>
      <c r="M65" s="29"/>
      <c r="N65" s="30">
        <f>H64*K64/2</f>
        <v>3117250</v>
      </c>
      <c r="O65" s="156">
        <f t="shared" si="3"/>
        <v>155.8625</v>
      </c>
      <c r="P65" s="32">
        <v>5e-5</v>
      </c>
      <c r="Q65" s="162"/>
    </row>
    <row r="66" s="138" customFormat="1" ht="27" hidden="1" customHeight="1" spans="1:17">
      <c r="A66" s="147">
        <v>43</v>
      </c>
      <c r="B66" s="148" t="s">
        <v>181</v>
      </c>
      <c r="C66" s="146" t="s">
        <v>153</v>
      </c>
      <c r="D66" s="43" t="s">
        <v>27</v>
      </c>
      <c r="E66" s="44" t="s">
        <v>34</v>
      </c>
      <c r="F66" s="148" t="s">
        <v>182</v>
      </c>
      <c r="G66" s="148" t="s">
        <v>53</v>
      </c>
      <c r="H66" s="149">
        <v>200000000</v>
      </c>
      <c r="I66" s="148">
        <v>20</v>
      </c>
      <c r="J66" s="148" t="s">
        <v>183</v>
      </c>
      <c r="K66" s="158">
        <v>0.037</v>
      </c>
      <c r="L66" s="21">
        <f t="shared" si="0"/>
        <v>3700185</v>
      </c>
      <c r="M66" s="29"/>
      <c r="N66" s="30">
        <f>H66*K66/2</f>
        <v>3700000</v>
      </c>
      <c r="O66" s="156">
        <f t="shared" si="3"/>
        <v>185</v>
      </c>
      <c r="P66" s="32">
        <v>5e-5</v>
      </c>
      <c r="Q66" s="161" t="s">
        <v>184</v>
      </c>
    </row>
    <row r="67" s="138" customFormat="1" ht="27" customHeight="1" spans="1:17">
      <c r="A67" s="150"/>
      <c r="B67" s="151"/>
      <c r="C67" s="152" t="s">
        <v>160</v>
      </c>
      <c r="D67" s="47"/>
      <c r="E67" s="48"/>
      <c r="F67" s="151"/>
      <c r="G67" s="151"/>
      <c r="H67" s="153"/>
      <c r="I67" s="151"/>
      <c r="J67" s="151"/>
      <c r="K67" s="151"/>
      <c r="L67" s="21">
        <f t="shared" si="0"/>
        <v>3700185</v>
      </c>
      <c r="M67" s="29"/>
      <c r="N67" s="30">
        <f>H66*K66/2</f>
        <v>3700000</v>
      </c>
      <c r="O67" s="156">
        <f t="shared" si="3"/>
        <v>185</v>
      </c>
      <c r="P67" s="32">
        <v>5e-5</v>
      </c>
      <c r="Q67" s="162"/>
    </row>
    <row r="68" s="138" customFormat="1" ht="27" hidden="1" customHeight="1" spans="1:17">
      <c r="A68" s="147">
        <v>44</v>
      </c>
      <c r="B68" s="148" t="s">
        <v>185</v>
      </c>
      <c r="C68" s="146" t="s">
        <v>153</v>
      </c>
      <c r="D68" s="43" t="s">
        <v>27</v>
      </c>
      <c r="E68" s="44" t="s">
        <v>34</v>
      </c>
      <c r="F68" s="148" t="s">
        <v>186</v>
      </c>
      <c r="G68" s="148" t="s">
        <v>53</v>
      </c>
      <c r="H68" s="149">
        <v>305000000</v>
      </c>
      <c r="I68" s="148">
        <v>15</v>
      </c>
      <c r="J68" s="148" t="s">
        <v>187</v>
      </c>
      <c r="K68" s="158">
        <v>0.0366</v>
      </c>
      <c r="L68" s="21">
        <f t="shared" si="0"/>
        <v>5581779.075</v>
      </c>
      <c r="M68" s="29"/>
      <c r="N68" s="30">
        <f>H68*K68/2</f>
        <v>5581500</v>
      </c>
      <c r="O68" s="156">
        <f t="shared" si="3"/>
        <v>279.075</v>
      </c>
      <c r="P68" s="32">
        <v>5e-5</v>
      </c>
      <c r="Q68" s="161" t="s">
        <v>188</v>
      </c>
    </row>
    <row r="69" s="138" customFormat="1" ht="27" customHeight="1" spans="1:17">
      <c r="A69" s="150"/>
      <c r="B69" s="151"/>
      <c r="C69" s="152" t="s">
        <v>160</v>
      </c>
      <c r="D69" s="47"/>
      <c r="E69" s="48"/>
      <c r="F69" s="151"/>
      <c r="G69" s="151"/>
      <c r="H69" s="153"/>
      <c r="I69" s="151"/>
      <c r="J69" s="151"/>
      <c r="K69" s="151"/>
      <c r="L69" s="21">
        <f t="shared" si="0"/>
        <v>5581779.075</v>
      </c>
      <c r="M69" s="29"/>
      <c r="N69" s="30">
        <f>H68*K68/2</f>
        <v>5581500</v>
      </c>
      <c r="O69" s="156">
        <f t="shared" si="3"/>
        <v>279.075</v>
      </c>
      <c r="P69" s="32">
        <v>5e-5</v>
      </c>
      <c r="Q69" s="162"/>
    </row>
    <row r="70" s="138" customFormat="1" ht="27" hidden="1" customHeight="1" spans="1:17">
      <c r="A70" s="145">
        <v>45</v>
      </c>
      <c r="B70" s="12" t="s">
        <v>189</v>
      </c>
      <c r="C70" s="146" t="s">
        <v>153</v>
      </c>
      <c r="D70" s="14" t="s">
        <v>27</v>
      </c>
      <c r="E70" s="10" t="s">
        <v>34</v>
      </c>
      <c r="F70" s="12" t="s">
        <v>190</v>
      </c>
      <c r="G70" s="12" t="s">
        <v>191</v>
      </c>
      <c r="H70" s="22">
        <v>310000000</v>
      </c>
      <c r="I70" s="12">
        <v>7</v>
      </c>
      <c r="J70" s="12" t="s">
        <v>192</v>
      </c>
      <c r="K70" s="28">
        <v>0.0331</v>
      </c>
      <c r="L70" s="21">
        <f t="shared" si="0"/>
        <v>10261513.05</v>
      </c>
      <c r="M70" s="29"/>
      <c r="N70" s="30">
        <f>H70*K70</f>
        <v>10261000</v>
      </c>
      <c r="O70" s="156">
        <f t="shared" si="3"/>
        <v>513.05</v>
      </c>
      <c r="P70" s="32">
        <v>5e-5</v>
      </c>
      <c r="Q70" s="160" t="s">
        <v>193</v>
      </c>
    </row>
    <row r="71" s="138" customFormat="1" ht="27" hidden="1" customHeight="1" spans="1:17">
      <c r="A71" s="145">
        <v>46</v>
      </c>
      <c r="B71" s="12" t="s">
        <v>194</v>
      </c>
      <c r="C71" s="146" t="s">
        <v>153</v>
      </c>
      <c r="D71" s="14" t="s">
        <v>27</v>
      </c>
      <c r="E71" s="10" t="s">
        <v>34</v>
      </c>
      <c r="F71" s="12" t="s">
        <v>195</v>
      </c>
      <c r="G71" s="12" t="s">
        <v>191</v>
      </c>
      <c r="H71" s="22">
        <v>200000000</v>
      </c>
      <c r="I71" s="12">
        <v>7</v>
      </c>
      <c r="J71" s="12" t="s">
        <v>192</v>
      </c>
      <c r="K71" s="28">
        <v>0.0331</v>
      </c>
      <c r="L71" s="21">
        <f t="shared" ref="L71:L134" si="4">SUM(M71:O71)</f>
        <v>6620331</v>
      </c>
      <c r="M71" s="29"/>
      <c r="N71" s="30">
        <f>H71*K71</f>
        <v>6620000</v>
      </c>
      <c r="O71" s="156">
        <f t="shared" si="3"/>
        <v>331</v>
      </c>
      <c r="P71" s="32">
        <v>5e-5</v>
      </c>
      <c r="Q71" s="160" t="s">
        <v>196</v>
      </c>
    </row>
    <row r="72" s="138" customFormat="1" ht="27" hidden="1" customHeight="1" spans="1:17">
      <c r="A72" s="147">
        <v>47</v>
      </c>
      <c r="B72" s="148" t="s">
        <v>197</v>
      </c>
      <c r="C72" s="146" t="s">
        <v>153</v>
      </c>
      <c r="D72" s="43" t="s">
        <v>27</v>
      </c>
      <c r="E72" s="44" t="s">
        <v>34</v>
      </c>
      <c r="F72" s="148" t="s">
        <v>126</v>
      </c>
      <c r="G72" s="148" t="s">
        <v>42</v>
      </c>
      <c r="H72" s="149">
        <v>2000000000</v>
      </c>
      <c r="I72" s="148">
        <v>10</v>
      </c>
      <c r="J72" s="148" t="s">
        <v>198</v>
      </c>
      <c r="K72" s="158">
        <v>0.0337</v>
      </c>
      <c r="L72" s="21">
        <f t="shared" si="4"/>
        <v>33701685</v>
      </c>
      <c r="M72" s="29"/>
      <c r="N72" s="30">
        <f>H72*K72/2</f>
        <v>33700000</v>
      </c>
      <c r="O72" s="156">
        <f t="shared" si="3"/>
        <v>1685</v>
      </c>
      <c r="P72" s="32">
        <v>5e-5</v>
      </c>
      <c r="Q72" s="161" t="s">
        <v>199</v>
      </c>
    </row>
    <row r="73" s="138" customFormat="1" ht="27" customHeight="1" spans="1:17">
      <c r="A73" s="150"/>
      <c r="B73" s="151"/>
      <c r="C73" s="152" t="s">
        <v>160</v>
      </c>
      <c r="D73" s="47"/>
      <c r="E73" s="48"/>
      <c r="F73" s="151"/>
      <c r="G73" s="151"/>
      <c r="H73" s="153"/>
      <c r="I73" s="151"/>
      <c r="J73" s="151"/>
      <c r="K73" s="151"/>
      <c r="L73" s="21">
        <f t="shared" si="4"/>
        <v>33701685</v>
      </c>
      <c r="M73" s="29"/>
      <c r="N73" s="30">
        <f>H72*K72/2</f>
        <v>33700000</v>
      </c>
      <c r="O73" s="156">
        <f t="shared" si="3"/>
        <v>1685</v>
      </c>
      <c r="P73" s="32">
        <v>5e-5</v>
      </c>
      <c r="Q73" s="162"/>
    </row>
    <row r="74" s="138" customFormat="1" ht="27" hidden="1" customHeight="1" spans="1:17">
      <c r="A74" s="147">
        <v>48</v>
      </c>
      <c r="B74" s="148" t="s">
        <v>200</v>
      </c>
      <c r="C74" s="146" t="s">
        <v>153</v>
      </c>
      <c r="D74" s="43" t="s">
        <v>27</v>
      </c>
      <c r="E74" s="44" t="s">
        <v>34</v>
      </c>
      <c r="F74" s="148" t="s">
        <v>131</v>
      </c>
      <c r="G74" s="148" t="s">
        <v>132</v>
      </c>
      <c r="H74" s="149">
        <v>1620000000</v>
      </c>
      <c r="I74" s="148">
        <v>10</v>
      </c>
      <c r="J74" s="148" t="s">
        <v>201</v>
      </c>
      <c r="K74" s="158">
        <v>0.0337</v>
      </c>
      <c r="L74" s="21">
        <f t="shared" si="4"/>
        <v>27298364.85</v>
      </c>
      <c r="M74" s="29"/>
      <c r="N74" s="30">
        <f>H74*K74/2</f>
        <v>27297000</v>
      </c>
      <c r="O74" s="156">
        <f t="shared" si="3"/>
        <v>1364.85</v>
      </c>
      <c r="P74" s="32">
        <v>5e-5</v>
      </c>
      <c r="Q74" s="161" t="s">
        <v>202</v>
      </c>
    </row>
    <row r="75" s="138" customFormat="1" ht="27" customHeight="1" spans="1:17">
      <c r="A75" s="150"/>
      <c r="B75" s="151"/>
      <c r="C75" s="152" t="s">
        <v>160</v>
      </c>
      <c r="D75" s="47"/>
      <c r="E75" s="48"/>
      <c r="F75" s="151"/>
      <c r="G75" s="151"/>
      <c r="H75" s="153"/>
      <c r="I75" s="151"/>
      <c r="J75" s="151"/>
      <c r="K75" s="151"/>
      <c r="L75" s="21">
        <f t="shared" si="4"/>
        <v>27298364.85</v>
      </c>
      <c r="M75" s="29"/>
      <c r="N75" s="30">
        <f>H74*K74/2</f>
        <v>27297000</v>
      </c>
      <c r="O75" s="156">
        <f t="shared" si="3"/>
        <v>1364.85</v>
      </c>
      <c r="P75" s="32">
        <v>5e-5</v>
      </c>
      <c r="Q75" s="162"/>
    </row>
    <row r="76" s="138" customFormat="1" ht="27" hidden="1" customHeight="1" spans="1:17">
      <c r="A76" s="147">
        <v>49</v>
      </c>
      <c r="B76" s="148" t="s">
        <v>203</v>
      </c>
      <c r="C76" s="146" t="s">
        <v>153</v>
      </c>
      <c r="D76" s="43" t="s">
        <v>27</v>
      </c>
      <c r="E76" s="44" t="s">
        <v>34</v>
      </c>
      <c r="F76" s="148" t="s">
        <v>204</v>
      </c>
      <c r="G76" s="148" t="s">
        <v>132</v>
      </c>
      <c r="H76" s="149">
        <v>200000000</v>
      </c>
      <c r="I76" s="148">
        <v>10</v>
      </c>
      <c r="J76" s="148" t="s">
        <v>205</v>
      </c>
      <c r="K76" s="158">
        <v>0.0337</v>
      </c>
      <c r="L76" s="21">
        <f t="shared" si="4"/>
        <v>3370168.5</v>
      </c>
      <c r="M76" s="29"/>
      <c r="N76" s="30">
        <f>H76*K76/2</f>
        <v>3370000</v>
      </c>
      <c r="O76" s="156">
        <f t="shared" si="3"/>
        <v>168.5</v>
      </c>
      <c r="P76" s="32">
        <v>5e-5</v>
      </c>
      <c r="Q76" s="161" t="s">
        <v>206</v>
      </c>
    </row>
    <row r="77" s="138" customFormat="1" ht="27" customHeight="1" spans="1:17">
      <c r="A77" s="150"/>
      <c r="B77" s="151"/>
      <c r="C77" s="152" t="s">
        <v>160</v>
      </c>
      <c r="D77" s="47"/>
      <c r="E77" s="48"/>
      <c r="F77" s="151"/>
      <c r="G77" s="151"/>
      <c r="H77" s="153"/>
      <c r="I77" s="151"/>
      <c r="J77" s="151"/>
      <c r="K77" s="151"/>
      <c r="L77" s="21">
        <f t="shared" si="4"/>
        <v>3370168.5</v>
      </c>
      <c r="M77" s="29"/>
      <c r="N77" s="30">
        <f>H76*K76/2</f>
        <v>3370000</v>
      </c>
      <c r="O77" s="156">
        <f t="shared" si="3"/>
        <v>168.5</v>
      </c>
      <c r="P77" s="32">
        <v>5e-5</v>
      </c>
      <c r="Q77" s="162"/>
    </row>
    <row r="78" s="138" customFormat="1" ht="27" hidden="1" customHeight="1" spans="1:17">
      <c r="A78" s="147">
        <v>50</v>
      </c>
      <c r="B78" s="148" t="s">
        <v>207</v>
      </c>
      <c r="C78" s="146" t="s">
        <v>153</v>
      </c>
      <c r="D78" s="43" t="s">
        <v>27</v>
      </c>
      <c r="E78" s="44" t="s">
        <v>34</v>
      </c>
      <c r="F78" s="148" t="s">
        <v>208</v>
      </c>
      <c r="G78" s="148" t="s">
        <v>102</v>
      </c>
      <c r="H78" s="149">
        <v>50000000</v>
      </c>
      <c r="I78" s="148">
        <v>10</v>
      </c>
      <c r="J78" s="148" t="s">
        <v>205</v>
      </c>
      <c r="K78" s="158">
        <v>0.0337</v>
      </c>
      <c r="L78" s="21">
        <f t="shared" si="4"/>
        <v>842542.125</v>
      </c>
      <c r="M78" s="29"/>
      <c r="N78" s="30">
        <f>H78*K78/2</f>
        <v>842500</v>
      </c>
      <c r="O78" s="156">
        <f t="shared" si="3"/>
        <v>42.125</v>
      </c>
      <c r="P78" s="32">
        <v>5e-5</v>
      </c>
      <c r="Q78" s="161" t="s">
        <v>209</v>
      </c>
    </row>
    <row r="79" s="138" customFormat="1" ht="27" customHeight="1" spans="1:17">
      <c r="A79" s="150"/>
      <c r="B79" s="151"/>
      <c r="C79" s="152" t="s">
        <v>160</v>
      </c>
      <c r="D79" s="47"/>
      <c r="E79" s="48"/>
      <c r="F79" s="151"/>
      <c r="G79" s="151"/>
      <c r="H79" s="153"/>
      <c r="I79" s="151"/>
      <c r="J79" s="151"/>
      <c r="K79" s="151"/>
      <c r="L79" s="21">
        <f t="shared" si="4"/>
        <v>842542.125</v>
      </c>
      <c r="M79" s="29"/>
      <c r="N79" s="30">
        <f>H78*K78/2</f>
        <v>842500</v>
      </c>
      <c r="O79" s="156">
        <f t="shared" si="3"/>
        <v>42.125</v>
      </c>
      <c r="P79" s="32">
        <v>5e-5</v>
      </c>
      <c r="Q79" s="162"/>
    </row>
    <row r="80" s="138" customFormat="1" ht="27" hidden="1" customHeight="1" spans="1:17">
      <c r="A80" s="147">
        <v>51</v>
      </c>
      <c r="B80" s="148" t="s">
        <v>210</v>
      </c>
      <c r="C80" s="146" t="s">
        <v>153</v>
      </c>
      <c r="D80" s="43" t="s">
        <v>27</v>
      </c>
      <c r="E80" s="44" t="s">
        <v>34</v>
      </c>
      <c r="F80" s="148" t="s">
        <v>140</v>
      </c>
      <c r="G80" s="148" t="s">
        <v>39</v>
      </c>
      <c r="H80" s="149">
        <v>649000000</v>
      </c>
      <c r="I80" s="148">
        <v>10</v>
      </c>
      <c r="J80" s="148" t="s">
        <v>205</v>
      </c>
      <c r="K80" s="158">
        <v>0.0337</v>
      </c>
      <c r="L80" s="21">
        <f t="shared" si="4"/>
        <v>10936196.7825</v>
      </c>
      <c r="M80" s="29"/>
      <c r="N80" s="30">
        <f>H80*K80/2</f>
        <v>10935650</v>
      </c>
      <c r="O80" s="156">
        <f t="shared" si="3"/>
        <v>546.7825</v>
      </c>
      <c r="P80" s="32">
        <v>5e-5</v>
      </c>
      <c r="Q80" s="161" t="s">
        <v>206</v>
      </c>
    </row>
    <row r="81" s="138" customFormat="1" ht="27" customHeight="1" spans="1:17">
      <c r="A81" s="150"/>
      <c r="B81" s="151"/>
      <c r="C81" s="152" t="s">
        <v>160</v>
      </c>
      <c r="D81" s="47"/>
      <c r="E81" s="48"/>
      <c r="F81" s="151"/>
      <c r="G81" s="151"/>
      <c r="H81" s="153"/>
      <c r="I81" s="151"/>
      <c r="J81" s="151"/>
      <c r="K81" s="151"/>
      <c r="L81" s="21">
        <f t="shared" si="4"/>
        <v>10936196.7825</v>
      </c>
      <c r="M81" s="29"/>
      <c r="N81" s="30">
        <f>H80*K80/2</f>
        <v>10935650</v>
      </c>
      <c r="O81" s="156">
        <f t="shared" si="3"/>
        <v>546.7825</v>
      </c>
      <c r="P81" s="32">
        <v>5e-5</v>
      </c>
      <c r="Q81" s="162"/>
    </row>
    <row r="82" s="138" customFormat="1" ht="27" hidden="1" customHeight="1" spans="1:17">
      <c r="A82" s="147">
        <v>52</v>
      </c>
      <c r="B82" s="148" t="s">
        <v>211</v>
      </c>
      <c r="C82" s="146" t="s">
        <v>153</v>
      </c>
      <c r="D82" s="43" t="s">
        <v>27</v>
      </c>
      <c r="E82" s="44" t="s">
        <v>34</v>
      </c>
      <c r="F82" s="148" t="s">
        <v>212</v>
      </c>
      <c r="G82" s="148" t="s">
        <v>39</v>
      </c>
      <c r="H82" s="149">
        <v>53000000</v>
      </c>
      <c r="I82" s="148">
        <v>10</v>
      </c>
      <c r="J82" s="148">
        <v>2030</v>
      </c>
      <c r="K82" s="158">
        <v>0.0337</v>
      </c>
      <c r="L82" s="21">
        <f t="shared" si="4"/>
        <v>893094.6525</v>
      </c>
      <c r="M82" s="29"/>
      <c r="N82" s="30">
        <f>H82*K82/2</f>
        <v>893050</v>
      </c>
      <c r="O82" s="156">
        <f t="shared" si="3"/>
        <v>44.6525</v>
      </c>
      <c r="P82" s="32">
        <v>5e-5</v>
      </c>
      <c r="Q82" s="161" t="s">
        <v>213</v>
      </c>
    </row>
    <row r="83" s="138" customFormat="1" ht="27" customHeight="1" spans="1:17">
      <c r="A83" s="150"/>
      <c r="B83" s="151"/>
      <c r="C83" s="152" t="s">
        <v>160</v>
      </c>
      <c r="D83" s="47"/>
      <c r="E83" s="48"/>
      <c r="F83" s="151"/>
      <c r="G83" s="151"/>
      <c r="H83" s="153"/>
      <c r="I83" s="151"/>
      <c r="J83" s="151"/>
      <c r="K83" s="151"/>
      <c r="L83" s="21">
        <f t="shared" si="4"/>
        <v>893094.6525</v>
      </c>
      <c r="M83" s="29"/>
      <c r="N83" s="30">
        <f>H82*K82/2</f>
        <v>893050</v>
      </c>
      <c r="O83" s="156">
        <f t="shared" si="3"/>
        <v>44.6525</v>
      </c>
      <c r="P83" s="32">
        <v>5e-5</v>
      </c>
      <c r="Q83" s="162"/>
    </row>
    <row r="84" s="138" customFormat="1" ht="27" hidden="1" customHeight="1" spans="1:17">
      <c r="A84" s="147">
        <v>53</v>
      </c>
      <c r="B84" s="148" t="s">
        <v>214</v>
      </c>
      <c r="C84" s="146" t="s">
        <v>153</v>
      </c>
      <c r="D84" s="43" t="s">
        <v>27</v>
      </c>
      <c r="E84" s="44" t="s">
        <v>34</v>
      </c>
      <c r="F84" s="148" t="s">
        <v>215</v>
      </c>
      <c r="G84" s="148" t="s">
        <v>39</v>
      </c>
      <c r="H84" s="149">
        <v>68000000</v>
      </c>
      <c r="I84" s="148">
        <v>15</v>
      </c>
      <c r="J84" s="148" t="s">
        <v>216</v>
      </c>
      <c r="K84" s="158">
        <v>0.0366</v>
      </c>
      <c r="L84" s="21">
        <f t="shared" si="4"/>
        <v>1244462.22</v>
      </c>
      <c r="M84" s="29"/>
      <c r="N84" s="30">
        <f>H84*K84/2</f>
        <v>1244400</v>
      </c>
      <c r="O84" s="156">
        <f t="shared" si="3"/>
        <v>62.22</v>
      </c>
      <c r="P84" s="32">
        <v>5e-5</v>
      </c>
      <c r="Q84" s="161" t="s">
        <v>217</v>
      </c>
    </row>
    <row r="85" s="138" customFormat="1" ht="27" customHeight="1" spans="1:17">
      <c r="A85" s="150"/>
      <c r="B85" s="151"/>
      <c r="C85" s="152" t="s">
        <v>160</v>
      </c>
      <c r="D85" s="47"/>
      <c r="E85" s="48"/>
      <c r="F85" s="151"/>
      <c r="G85" s="151"/>
      <c r="H85" s="153"/>
      <c r="I85" s="151"/>
      <c r="J85" s="151"/>
      <c r="K85" s="151"/>
      <c r="L85" s="21">
        <f t="shared" si="4"/>
        <v>1244462.22</v>
      </c>
      <c r="M85" s="29"/>
      <c r="N85" s="30">
        <f>H84*K84/2</f>
        <v>1244400</v>
      </c>
      <c r="O85" s="156">
        <f t="shared" si="3"/>
        <v>62.22</v>
      </c>
      <c r="P85" s="32">
        <v>5e-5</v>
      </c>
      <c r="Q85" s="162"/>
    </row>
    <row r="86" s="138" customFormat="1" ht="27" hidden="1" customHeight="1" spans="1:17">
      <c r="A86" s="147">
        <v>54</v>
      </c>
      <c r="B86" s="148" t="s">
        <v>218</v>
      </c>
      <c r="C86" s="146" t="s">
        <v>153</v>
      </c>
      <c r="D86" s="43" t="s">
        <v>27</v>
      </c>
      <c r="E86" s="44" t="s">
        <v>34</v>
      </c>
      <c r="F86" s="148" t="s">
        <v>106</v>
      </c>
      <c r="G86" s="148" t="s">
        <v>39</v>
      </c>
      <c r="H86" s="149">
        <v>400000000</v>
      </c>
      <c r="I86" s="148">
        <v>10</v>
      </c>
      <c r="J86" s="148" t="s">
        <v>205</v>
      </c>
      <c r="K86" s="158">
        <v>0.0337</v>
      </c>
      <c r="L86" s="21">
        <f t="shared" si="4"/>
        <v>6740337</v>
      </c>
      <c r="M86" s="29"/>
      <c r="N86" s="30">
        <f>H86*K86/2</f>
        <v>6740000</v>
      </c>
      <c r="O86" s="156">
        <f t="shared" si="3"/>
        <v>337</v>
      </c>
      <c r="P86" s="32">
        <v>5e-5</v>
      </c>
      <c r="Q86" s="161" t="s">
        <v>206</v>
      </c>
    </row>
    <row r="87" s="138" customFormat="1" ht="27" customHeight="1" spans="1:17">
      <c r="A87" s="150"/>
      <c r="B87" s="151"/>
      <c r="C87" s="152" t="s">
        <v>160</v>
      </c>
      <c r="D87" s="47"/>
      <c r="E87" s="48"/>
      <c r="F87" s="151"/>
      <c r="G87" s="151"/>
      <c r="H87" s="153"/>
      <c r="I87" s="151"/>
      <c r="J87" s="151"/>
      <c r="K87" s="151"/>
      <c r="L87" s="21">
        <f t="shared" si="4"/>
        <v>6740337</v>
      </c>
      <c r="M87" s="29"/>
      <c r="N87" s="30">
        <f>H86*K86/2</f>
        <v>6740000</v>
      </c>
      <c r="O87" s="156">
        <f t="shared" si="3"/>
        <v>337</v>
      </c>
      <c r="P87" s="32">
        <v>5e-5</v>
      </c>
      <c r="Q87" s="162"/>
    </row>
    <row r="88" s="138" customFormat="1" ht="27" hidden="1" customHeight="1" spans="1:17">
      <c r="A88" s="145">
        <v>55</v>
      </c>
      <c r="B88" s="12" t="s">
        <v>219</v>
      </c>
      <c r="C88" s="146" t="s">
        <v>153</v>
      </c>
      <c r="D88" s="14" t="s">
        <v>27</v>
      </c>
      <c r="E88" s="10" t="s">
        <v>34</v>
      </c>
      <c r="F88" s="12" t="s">
        <v>135</v>
      </c>
      <c r="G88" s="12" t="s">
        <v>58</v>
      </c>
      <c r="H88" s="22">
        <v>450000000</v>
      </c>
      <c r="I88" s="12">
        <v>5</v>
      </c>
      <c r="J88" s="12">
        <v>2025</v>
      </c>
      <c r="K88" s="28">
        <v>0.0315</v>
      </c>
      <c r="L88" s="21">
        <f t="shared" si="4"/>
        <v>14175708.75</v>
      </c>
      <c r="M88" s="29"/>
      <c r="N88" s="30">
        <f>H88*K88</f>
        <v>14175000</v>
      </c>
      <c r="O88" s="156">
        <f t="shared" si="3"/>
        <v>708.75</v>
      </c>
      <c r="P88" s="32">
        <v>5e-5</v>
      </c>
      <c r="Q88" s="160" t="s">
        <v>155</v>
      </c>
    </row>
    <row r="89" s="138" customFormat="1" ht="27" customHeight="1" spans="1:17">
      <c r="A89" s="145">
        <v>56</v>
      </c>
      <c r="B89" s="12" t="s">
        <v>220</v>
      </c>
      <c r="C89" s="152" t="s">
        <v>160</v>
      </c>
      <c r="D89" s="14" t="s">
        <v>27</v>
      </c>
      <c r="E89" s="10" t="s">
        <v>34</v>
      </c>
      <c r="F89" s="12" t="s">
        <v>221</v>
      </c>
      <c r="G89" s="12" t="s">
        <v>58</v>
      </c>
      <c r="H89" s="22">
        <v>160000000</v>
      </c>
      <c r="I89" s="12">
        <v>5</v>
      </c>
      <c r="J89" s="12">
        <v>2025</v>
      </c>
      <c r="K89" s="28">
        <v>0.0315</v>
      </c>
      <c r="L89" s="21">
        <f t="shared" si="4"/>
        <v>5040252</v>
      </c>
      <c r="M89" s="29"/>
      <c r="N89" s="30">
        <f>H89*K89</f>
        <v>5040000</v>
      </c>
      <c r="O89" s="31">
        <f t="shared" si="3"/>
        <v>252</v>
      </c>
      <c r="P89" s="32">
        <v>5e-5</v>
      </c>
      <c r="Q89" s="160" t="s">
        <v>155</v>
      </c>
    </row>
    <row r="90" s="138" customFormat="1" ht="27" hidden="1" customHeight="1" spans="1:17">
      <c r="A90" s="145">
        <v>57</v>
      </c>
      <c r="B90" s="12" t="s">
        <v>222</v>
      </c>
      <c r="C90" s="146" t="s">
        <v>153</v>
      </c>
      <c r="D90" s="14" t="s">
        <v>27</v>
      </c>
      <c r="E90" s="10" t="s">
        <v>34</v>
      </c>
      <c r="F90" s="12" t="s">
        <v>138</v>
      </c>
      <c r="G90" s="12" t="s">
        <v>64</v>
      </c>
      <c r="H90" s="22">
        <v>1020000000</v>
      </c>
      <c r="I90" s="12">
        <v>7</v>
      </c>
      <c r="J90" s="12">
        <v>2027</v>
      </c>
      <c r="K90" s="28">
        <v>0.0331</v>
      </c>
      <c r="L90" s="21">
        <f t="shared" si="4"/>
        <v>33763688.1</v>
      </c>
      <c r="M90" s="29"/>
      <c r="N90" s="30">
        <f>H90*K90</f>
        <v>33762000</v>
      </c>
      <c r="O90" s="31">
        <f t="shared" si="3"/>
        <v>1688.1</v>
      </c>
      <c r="P90" s="32">
        <v>5e-5</v>
      </c>
      <c r="Q90" s="160" t="s">
        <v>155</v>
      </c>
    </row>
    <row r="91" s="138" customFormat="1" ht="27" hidden="1" customHeight="1" spans="1:17">
      <c r="A91" s="145">
        <v>58</v>
      </c>
      <c r="B91" s="14" t="s">
        <v>223</v>
      </c>
      <c r="C91" s="146" t="s">
        <v>224</v>
      </c>
      <c r="D91" s="14" t="s">
        <v>27</v>
      </c>
      <c r="E91" s="14" t="s">
        <v>22</v>
      </c>
      <c r="F91" s="14" t="s">
        <v>225</v>
      </c>
      <c r="G91" s="14" t="s">
        <v>97</v>
      </c>
      <c r="H91" s="13">
        <v>400000000</v>
      </c>
      <c r="I91" s="12">
        <v>10</v>
      </c>
      <c r="J91" s="12">
        <v>2030</v>
      </c>
      <c r="K91" s="28">
        <v>0.0284</v>
      </c>
      <c r="L91" s="21">
        <f t="shared" si="4"/>
        <v>5680284</v>
      </c>
      <c r="M91" s="33"/>
      <c r="N91" s="30">
        <f>H91*K91/2</f>
        <v>5680000</v>
      </c>
      <c r="O91" s="31">
        <f t="shared" si="3"/>
        <v>284</v>
      </c>
      <c r="P91" s="32">
        <v>5e-5</v>
      </c>
      <c r="Q91" s="160" t="s">
        <v>155</v>
      </c>
    </row>
    <row r="92" s="138" customFormat="1" ht="27" customHeight="1" spans="1:17">
      <c r="A92" s="145"/>
      <c r="B92" s="14"/>
      <c r="C92" s="141" t="s">
        <v>226</v>
      </c>
      <c r="D92" s="14"/>
      <c r="E92" s="14"/>
      <c r="F92" s="14"/>
      <c r="G92" s="14"/>
      <c r="H92" s="13"/>
      <c r="I92" s="12"/>
      <c r="J92" s="12"/>
      <c r="K92" s="28"/>
      <c r="L92" s="21">
        <f t="shared" si="4"/>
        <v>5680284</v>
      </c>
      <c r="M92" s="33"/>
      <c r="N92" s="30">
        <f>H91*K91/2</f>
        <v>5680000</v>
      </c>
      <c r="O92" s="31">
        <f t="shared" si="3"/>
        <v>284</v>
      </c>
      <c r="P92" s="32">
        <v>5e-5</v>
      </c>
      <c r="Q92" s="160"/>
    </row>
    <row r="93" s="138" customFormat="1" ht="27" hidden="1" customHeight="1" spans="1:17">
      <c r="A93" s="145">
        <v>59</v>
      </c>
      <c r="B93" s="14" t="s">
        <v>227</v>
      </c>
      <c r="C93" s="146" t="s">
        <v>224</v>
      </c>
      <c r="D93" s="14" t="s">
        <v>27</v>
      </c>
      <c r="E93" s="14" t="s">
        <v>22</v>
      </c>
      <c r="F93" s="14" t="s">
        <v>228</v>
      </c>
      <c r="G93" s="14" t="s">
        <v>102</v>
      </c>
      <c r="H93" s="13">
        <v>400000000</v>
      </c>
      <c r="I93" s="12">
        <v>10</v>
      </c>
      <c r="J93" s="12">
        <v>2030</v>
      </c>
      <c r="K93" s="28">
        <v>0.0284</v>
      </c>
      <c r="L93" s="21">
        <f t="shared" si="4"/>
        <v>5680284</v>
      </c>
      <c r="M93" s="33"/>
      <c r="N93" s="30">
        <f>H93*K93/2</f>
        <v>5680000</v>
      </c>
      <c r="O93" s="31">
        <f t="shared" si="3"/>
        <v>284</v>
      </c>
      <c r="P93" s="32">
        <v>5e-5</v>
      </c>
      <c r="Q93" s="160" t="s">
        <v>155</v>
      </c>
    </row>
    <row r="94" s="138" customFormat="1" ht="27" customHeight="1" spans="1:17">
      <c r="A94" s="145"/>
      <c r="B94" s="14"/>
      <c r="C94" s="141" t="s">
        <v>226</v>
      </c>
      <c r="D94" s="14"/>
      <c r="E94" s="14"/>
      <c r="F94" s="14"/>
      <c r="G94" s="14"/>
      <c r="H94" s="13"/>
      <c r="I94" s="12"/>
      <c r="J94" s="12"/>
      <c r="K94" s="28"/>
      <c r="L94" s="21">
        <f t="shared" si="4"/>
        <v>5680284</v>
      </c>
      <c r="M94" s="33"/>
      <c r="N94" s="30">
        <f>H93*K93/2</f>
        <v>5680000</v>
      </c>
      <c r="O94" s="31">
        <f t="shared" si="3"/>
        <v>284</v>
      </c>
      <c r="P94" s="32">
        <v>5e-5</v>
      </c>
      <c r="Q94" s="160"/>
    </row>
    <row r="95" s="138" customFormat="1" ht="27" hidden="1" customHeight="1" spans="1:17">
      <c r="A95" s="145">
        <v>60</v>
      </c>
      <c r="B95" s="14" t="s">
        <v>229</v>
      </c>
      <c r="C95" s="146" t="s">
        <v>224</v>
      </c>
      <c r="D95" s="14" t="s">
        <v>27</v>
      </c>
      <c r="E95" s="14" t="s">
        <v>34</v>
      </c>
      <c r="F95" s="14" t="s">
        <v>126</v>
      </c>
      <c r="G95" s="14" t="s">
        <v>42</v>
      </c>
      <c r="H95" s="13">
        <v>330000000</v>
      </c>
      <c r="I95" s="12">
        <v>10</v>
      </c>
      <c r="J95" s="12" t="s">
        <v>230</v>
      </c>
      <c r="K95" s="28">
        <v>0.0284</v>
      </c>
      <c r="L95" s="21">
        <f t="shared" si="4"/>
        <v>4686234.3</v>
      </c>
      <c r="M95" s="33"/>
      <c r="N95" s="30">
        <f>H95*K95/2</f>
        <v>4686000</v>
      </c>
      <c r="O95" s="31">
        <f t="shared" si="3"/>
        <v>234.3</v>
      </c>
      <c r="P95" s="32">
        <v>5e-5</v>
      </c>
      <c r="Q95" s="160" t="s">
        <v>231</v>
      </c>
    </row>
    <row r="96" s="138" customFormat="1" ht="27" customHeight="1" spans="1:17">
      <c r="A96" s="145"/>
      <c r="B96" s="14"/>
      <c r="C96" s="141" t="s">
        <v>226</v>
      </c>
      <c r="D96" s="14"/>
      <c r="E96" s="14"/>
      <c r="F96" s="14"/>
      <c r="G96" s="14"/>
      <c r="H96" s="13"/>
      <c r="I96" s="12"/>
      <c r="J96" s="12"/>
      <c r="K96" s="28"/>
      <c r="L96" s="21">
        <f t="shared" si="4"/>
        <v>4686234.3</v>
      </c>
      <c r="M96" s="33"/>
      <c r="N96" s="30">
        <f>H95*K95/2</f>
        <v>4686000</v>
      </c>
      <c r="O96" s="31">
        <f t="shared" si="3"/>
        <v>234.3</v>
      </c>
      <c r="P96" s="32">
        <v>5e-5</v>
      </c>
      <c r="Q96" s="160"/>
    </row>
    <row r="97" s="138" customFormat="1" ht="27" hidden="1" customHeight="1" spans="1:17">
      <c r="A97" s="145">
        <v>61</v>
      </c>
      <c r="B97" s="14" t="s">
        <v>232</v>
      </c>
      <c r="C97" s="146" t="s">
        <v>224</v>
      </c>
      <c r="D97" s="14" t="s">
        <v>27</v>
      </c>
      <c r="E97" s="14" t="s">
        <v>34</v>
      </c>
      <c r="F97" s="14" t="s">
        <v>131</v>
      </c>
      <c r="G97" s="14" t="s">
        <v>132</v>
      </c>
      <c r="H97" s="13">
        <v>700000000</v>
      </c>
      <c r="I97" s="12">
        <v>10</v>
      </c>
      <c r="J97" s="12" t="s">
        <v>233</v>
      </c>
      <c r="K97" s="28">
        <v>0.0284</v>
      </c>
      <c r="L97" s="21">
        <f t="shared" si="4"/>
        <v>9940497</v>
      </c>
      <c r="M97" s="33"/>
      <c r="N97" s="30">
        <f>H97*K97/2</f>
        <v>9940000</v>
      </c>
      <c r="O97" s="31">
        <f t="shared" si="3"/>
        <v>497</v>
      </c>
      <c r="P97" s="32">
        <v>5e-5</v>
      </c>
      <c r="Q97" s="160" t="s">
        <v>234</v>
      </c>
    </row>
    <row r="98" s="138" customFormat="1" ht="27" customHeight="1" spans="1:17">
      <c r="A98" s="145"/>
      <c r="B98" s="14"/>
      <c r="C98" s="141" t="s">
        <v>226</v>
      </c>
      <c r="D98" s="14"/>
      <c r="E98" s="14"/>
      <c r="F98" s="14"/>
      <c r="G98" s="14"/>
      <c r="H98" s="13"/>
      <c r="I98" s="12"/>
      <c r="J98" s="12"/>
      <c r="K98" s="28"/>
      <c r="L98" s="21">
        <f t="shared" si="4"/>
        <v>9940497</v>
      </c>
      <c r="M98" s="33"/>
      <c r="N98" s="30">
        <f>H97*K97/2</f>
        <v>9940000</v>
      </c>
      <c r="O98" s="31">
        <f t="shared" si="3"/>
        <v>497</v>
      </c>
      <c r="P98" s="32">
        <v>5e-5</v>
      </c>
      <c r="Q98" s="160"/>
    </row>
    <row r="99" s="138" customFormat="1" ht="27" hidden="1" customHeight="1" spans="1:17">
      <c r="A99" s="145">
        <v>62</v>
      </c>
      <c r="B99" s="14" t="s">
        <v>235</v>
      </c>
      <c r="C99" s="146" t="s">
        <v>224</v>
      </c>
      <c r="D99" s="14" t="s">
        <v>27</v>
      </c>
      <c r="E99" s="14" t="s">
        <v>34</v>
      </c>
      <c r="F99" s="14" t="s">
        <v>138</v>
      </c>
      <c r="G99" s="14" t="s">
        <v>64</v>
      </c>
      <c r="H99" s="22">
        <v>330000000</v>
      </c>
      <c r="I99" s="12">
        <v>7</v>
      </c>
      <c r="J99" s="12">
        <v>2027</v>
      </c>
      <c r="K99" s="28">
        <v>0.0283</v>
      </c>
      <c r="L99" s="21">
        <f t="shared" si="4"/>
        <v>9339466.95</v>
      </c>
      <c r="M99" s="33"/>
      <c r="N99" s="30">
        <f>H99*K99</f>
        <v>9339000</v>
      </c>
      <c r="O99" s="31">
        <f t="shared" si="3"/>
        <v>466.95</v>
      </c>
      <c r="P99" s="32">
        <v>5e-5</v>
      </c>
      <c r="Q99" s="160" t="s">
        <v>155</v>
      </c>
    </row>
    <row r="100" s="138" customFormat="1" ht="27" hidden="1" customHeight="1" spans="1:17">
      <c r="A100" s="145">
        <v>63</v>
      </c>
      <c r="B100" s="14" t="s">
        <v>236</v>
      </c>
      <c r="C100" s="146" t="s">
        <v>224</v>
      </c>
      <c r="D100" s="14" t="s">
        <v>27</v>
      </c>
      <c r="E100" s="14" t="s">
        <v>34</v>
      </c>
      <c r="F100" s="14" t="s">
        <v>140</v>
      </c>
      <c r="G100" s="14" t="s">
        <v>39</v>
      </c>
      <c r="H100" s="13">
        <v>240000000</v>
      </c>
      <c r="I100" s="12">
        <v>10</v>
      </c>
      <c r="J100" s="12" t="s">
        <v>205</v>
      </c>
      <c r="K100" s="28">
        <v>0.0284</v>
      </c>
      <c r="L100" s="21">
        <f t="shared" si="4"/>
        <v>3408170.4</v>
      </c>
      <c r="M100" s="33"/>
      <c r="N100" s="30">
        <f>H100*K100/2</f>
        <v>3408000</v>
      </c>
      <c r="O100" s="31">
        <f t="shared" si="3"/>
        <v>170.4</v>
      </c>
      <c r="P100" s="32">
        <v>5e-5</v>
      </c>
      <c r="Q100" s="160" t="s">
        <v>206</v>
      </c>
    </row>
    <row r="101" s="138" customFormat="1" ht="27" customHeight="1" spans="1:17">
      <c r="A101" s="145"/>
      <c r="B101" s="14"/>
      <c r="C101" s="141" t="s">
        <v>226</v>
      </c>
      <c r="D101" s="14"/>
      <c r="E101" s="14"/>
      <c r="F101" s="14"/>
      <c r="G101" s="14"/>
      <c r="H101" s="13"/>
      <c r="I101" s="12"/>
      <c r="J101" s="12"/>
      <c r="K101" s="28"/>
      <c r="L101" s="21">
        <f t="shared" si="4"/>
        <v>3408170.4</v>
      </c>
      <c r="M101" s="33"/>
      <c r="N101" s="30">
        <f>H100*K100/2</f>
        <v>3408000</v>
      </c>
      <c r="O101" s="31">
        <f t="shared" si="3"/>
        <v>170.4</v>
      </c>
      <c r="P101" s="32">
        <v>5e-5</v>
      </c>
      <c r="Q101" s="160"/>
    </row>
    <row r="102" s="138" customFormat="1" ht="27" hidden="1" customHeight="1" spans="1:17">
      <c r="A102" s="163">
        <v>64</v>
      </c>
      <c r="B102" s="43" t="s">
        <v>237</v>
      </c>
      <c r="C102" s="142" t="s">
        <v>238</v>
      </c>
      <c r="D102" s="14" t="s">
        <v>27</v>
      </c>
      <c r="E102" s="14" t="s">
        <v>34</v>
      </c>
      <c r="F102" s="43" t="s">
        <v>239</v>
      </c>
      <c r="G102" s="43" t="s">
        <v>24</v>
      </c>
      <c r="H102" s="149">
        <v>1000000000</v>
      </c>
      <c r="I102" s="163">
        <v>30</v>
      </c>
      <c r="J102" s="163" t="s">
        <v>240</v>
      </c>
      <c r="K102" s="165">
        <v>0.0372</v>
      </c>
      <c r="L102" s="21">
        <f t="shared" si="4"/>
        <v>18600930</v>
      </c>
      <c r="M102" s="21"/>
      <c r="N102" s="21">
        <f>H102*K102/2</f>
        <v>18600000</v>
      </c>
      <c r="O102" s="31">
        <f t="shared" si="3"/>
        <v>930</v>
      </c>
      <c r="P102" s="32">
        <v>5e-5</v>
      </c>
      <c r="Q102" s="161" t="s">
        <v>241</v>
      </c>
    </row>
    <row r="103" s="138" customFormat="1" ht="27" customHeight="1" spans="1:17">
      <c r="A103" s="164"/>
      <c r="B103" s="47"/>
      <c r="C103" s="141" t="s">
        <v>242</v>
      </c>
      <c r="D103" s="14"/>
      <c r="E103" s="14"/>
      <c r="F103" s="47"/>
      <c r="G103" s="47"/>
      <c r="H103" s="153"/>
      <c r="I103" s="164"/>
      <c r="J103" s="164"/>
      <c r="K103" s="166"/>
      <c r="L103" s="21">
        <f t="shared" si="4"/>
        <v>18600930</v>
      </c>
      <c r="M103" s="21"/>
      <c r="N103" s="21">
        <f>H102*K102/2</f>
        <v>18600000</v>
      </c>
      <c r="O103" s="31">
        <f t="shared" si="3"/>
        <v>930</v>
      </c>
      <c r="P103" s="32">
        <v>5e-5</v>
      </c>
      <c r="Q103" s="162"/>
    </row>
    <row r="104" s="138" customFormat="1" ht="27" hidden="1" customHeight="1" spans="1:17">
      <c r="A104" s="163">
        <v>65</v>
      </c>
      <c r="B104" s="43" t="s">
        <v>243</v>
      </c>
      <c r="C104" s="142" t="s">
        <v>238</v>
      </c>
      <c r="D104" s="14" t="s">
        <v>27</v>
      </c>
      <c r="E104" s="14" t="s">
        <v>34</v>
      </c>
      <c r="F104" s="43" t="s">
        <v>244</v>
      </c>
      <c r="G104" s="43" t="s">
        <v>24</v>
      </c>
      <c r="H104" s="149">
        <v>1230000000</v>
      </c>
      <c r="I104" s="163">
        <v>10</v>
      </c>
      <c r="J104" s="163" t="s">
        <v>201</v>
      </c>
      <c r="K104" s="165">
        <v>0.0293</v>
      </c>
      <c r="L104" s="21">
        <f t="shared" si="4"/>
        <v>18020400.975</v>
      </c>
      <c r="M104" s="21"/>
      <c r="N104" s="21">
        <f>H104*K104/2</f>
        <v>18019500</v>
      </c>
      <c r="O104" s="31">
        <f t="shared" si="3"/>
        <v>900.975</v>
      </c>
      <c r="P104" s="32">
        <v>5e-5</v>
      </c>
      <c r="Q104" s="161" t="s">
        <v>234</v>
      </c>
    </row>
    <row r="105" s="138" customFormat="1" ht="27" customHeight="1" spans="1:17">
      <c r="A105" s="164"/>
      <c r="B105" s="47"/>
      <c r="C105" s="141" t="s">
        <v>242</v>
      </c>
      <c r="D105" s="14"/>
      <c r="E105" s="14"/>
      <c r="F105" s="47"/>
      <c r="G105" s="47"/>
      <c r="H105" s="153"/>
      <c r="I105" s="164"/>
      <c r="J105" s="164"/>
      <c r="K105" s="166"/>
      <c r="L105" s="21">
        <f t="shared" si="4"/>
        <v>18020400.975</v>
      </c>
      <c r="M105" s="21"/>
      <c r="N105" s="21">
        <f>H104*K104/2</f>
        <v>18019500</v>
      </c>
      <c r="O105" s="31">
        <f t="shared" si="3"/>
        <v>900.975</v>
      </c>
      <c r="P105" s="32">
        <v>5e-5</v>
      </c>
      <c r="Q105" s="162"/>
    </row>
    <row r="106" s="138" customFormat="1" ht="27" hidden="1" customHeight="1" spans="1:17">
      <c r="A106" s="163">
        <v>66</v>
      </c>
      <c r="B106" s="43" t="s">
        <v>245</v>
      </c>
      <c r="C106" s="142" t="s">
        <v>238</v>
      </c>
      <c r="D106" s="14" t="s">
        <v>27</v>
      </c>
      <c r="E106" s="14" t="s">
        <v>34</v>
      </c>
      <c r="F106" s="43" t="s">
        <v>246</v>
      </c>
      <c r="G106" s="43" t="s">
        <v>24</v>
      </c>
      <c r="H106" s="149">
        <v>150000000</v>
      </c>
      <c r="I106" s="163">
        <v>15</v>
      </c>
      <c r="J106" s="163" t="s">
        <v>216</v>
      </c>
      <c r="K106" s="165">
        <v>0.0343</v>
      </c>
      <c r="L106" s="21">
        <f t="shared" si="4"/>
        <v>2572628.625</v>
      </c>
      <c r="M106" s="21"/>
      <c r="N106" s="21">
        <f>H106*K106/2</f>
        <v>2572500</v>
      </c>
      <c r="O106" s="31">
        <f t="shared" si="3"/>
        <v>128.625</v>
      </c>
      <c r="P106" s="32">
        <v>5e-5</v>
      </c>
      <c r="Q106" s="161" t="s">
        <v>217</v>
      </c>
    </row>
    <row r="107" s="138" customFormat="1" ht="27" customHeight="1" spans="1:17">
      <c r="A107" s="164"/>
      <c r="B107" s="47"/>
      <c r="C107" s="141" t="s">
        <v>242</v>
      </c>
      <c r="D107" s="14"/>
      <c r="E107" s="14"/>
      <c r="F107" s="47"/>
      <c r="G107" s="47"/>
      <c r="H107" s="153"/>
      <c r="I107" s="164"/>
      <c r="J107" s="164"/>
      <c r="K107" s="166"/>
      <c r="L107" s="21">
        <f t="shared" si="4"/>
        <v>2572628.625</v>
      </c>
      <c r="M107" s="21"/>
      <c r="N107" s="21">
        <f>H106*K106/2</f>
        <v>2572500</v>
      </c>
      <c r="O107" s="31">
        <f t="shared" si="3"/>
        <v>128.625</v>
      </c>
      <c r="P107" s="32">
        <v>5e-5</v>
      </c>
      <c r="Q107" s="162"/>
    </row>
    <row r="108" s="138" customFormat="1" ht="27" hidden="1" customHeight="1" spans="1:17">
      <c r="A108" s="163">
        <v>67</v>
      </c>
      <c r="B108" s="43" t="s">
        <v>247</v>
      </c>
      <c r="C108" s="142" t="s">
        <v>238</v>
      </c>
      <c r="D108" s="14" t="s">
        <v>27</v>
      </c>
      <c r="E108" s="14" t="s">
        <v>34</v>
      </c>
      <c r="F108" s="43" t="s">
        <v>126</v>
      </c>
      <c r="G108" s="43" t="s">
        <v>42</v>
      </c>
      <c r="H108" s="149">
        <v>2970000000</v>
      </c>
      <c r="I108" s="163">
        <v>10</v>
      </c>
      <c r="J108" s="163" t="s">
        <v>198</v>
      </c>
      <c r="K108" s="165">
        <v>0.0293</v>
      </c>
      <c r="L108" s="21">
        <f t="shared" si="4"/>
        <v>43512675.525</v>
      </c>
      <c r="M108" s="21"/>
      <c r="N108" s="21">
        <f>H108*K108/2</f>
        <v>43510500</v>
      </c>
      <c r="O108" s="31">
        <f t="shared" si="3"/>
        <v>2175.525</v>
      </c>
      <c r="P108" s="32">
        <v>5e-5</v>
      </c>
      <c r="Q108" s="161" t="s">
        <v>231</v>
      </c>
    </row>
    <row r="109" s="138" customFormat="1" ht="27" customHeight="1" spans="1:17">
      <c r="A109" s="164"/>
      <c r="B109" s="47"/>
      <c r="C109" s="141" t="s">
        <v>242</v>
      </c>
      <c r="D109" s="14"/>
      <c r="E109" s="14"/>
      <c r="F109" s="47"/>
      <c r="G109" s="47"/>
      <c r="H109" s="153"/>
      <c r="I109" s="164"/>
      <c r="J109" s="164"/>
      <c r="K109" s="166"/>
      <c r="L109" s="21">
        <f t="shared" si="4"/>
        <v>43512675.525</v>
      </c>
      <c r="M109" s="21"/>
      <c r="N109" s="21">
        <f>H108*K108/2</f>
        <v>43510500</v>
      </c>
      <c r="O109" s="31">
        <f t="shared" si="3"/>
        <v>2175.525</v>
      </c>
      <c r="P109" s="32">
        <v>5e-5</v>
      </c>
      <c r="Q109" s="162"/>
    </row>
    <row r="110" s="138" customFormat="1" ht="27" hidden="1" customHeight="1" spans="1:17">
      <c r="A110" s="163">
        <v>68</v>
      </c>
      <c r="B110" s="43" t="s">
        <v>248</v>
      </c>
      <c r="C110" s="142" t="s">
        <v>238</v>
      </c>
      <c r="D110" s="14" t="s">
        <v>27</v>
      </c>
      <c r="E110" s="14" t="s">
        <v>34</v>
      </c>
      <c r="F110" s="43" t="s">
        <v>249</v>
      </c>
      <c r="G110" s="43" t="s">
        <v>42</v>
      </c>
      <c r="H110" s="149">
        <v>70000000</v>
      </c>
      <c r="I110" s="163">
        <v>15</v>
      </c>
      <c r="J110" s="163" t="s">
        <v>216</v>
      </c>
      <c r="K110" s="165">
        <v>0.0343</v>
      </c>
      <c r="L110" s="21">
        <f t="shared" si="4"/>
        <v>1200560.025</v>
      </c>
      <c r="M110" s="21"/>
      <c r="N110" s="21">
        <f>H110*K110/2</f>
        <v>1200500</v>
      </c>
      <c r="O110" s="31">
        <f t="shared" si="3"/>
        <v>60.025</v>
      </c>
      <c r="P110" s="32">
        <v>5e-5</v>
      </c>
      <c r="Q110" s="161" t="s">
        <v>250</v>
      </c>
    </row>
    <row r="111" s="138" customFormat="1" ht="27" customHeight="1" spans="1:17">
      <c r="A111" s="164"/>
      <c r="B111" s="47"/>
      <c r="C111" s="141" t="s">
        <v>242</v>
      </c>
      <c r="D111" s="14"/>
      <c r="E111" s="14"/>
      <c r="F111" s="47"/>
      <c r="G111" s="47"/>
      <c r="H111" s="153"/>
      <c r="I111" s="164"/>
      <c r="J111" s="164"/>
      <c r="K111" s="166"/>
      <c r="L111" s="21">
        <f t="shared" si="4"/>
        <v>1200560.025</v>
      </c>
      <c r="M111" s="21"/>
      <c r="N111" s="21">
        <f>H110*K110/2</f>
        <v>1200500</v>
      </c>
      <c r="O111" s="31">
        <f t="shared" si="3"/>
        <v>60.025</v>
      </c>
      <c r="P111" s="32">
        <v>5e-5</v>
      </c>
      <c r="Q111" s="162"/>
    </row>
    <row r="112" s="138" customFormat="1" ht="27" hidden="1" customHeight="1" spans="1:17">
      <c r="A112" s="163">
        <v>69</v>
      </c>
      <c r="B112" s="43" t="s">
        <v>251</v>
      </c>
      <c r="C112" s="142" t="s">
        <v>238</v>
      </c>
      <c r="D112" s="14" t="s">
        <v>27</v>
      </c>
      <c r="E112" s="14" t="s">
        <v>34</v>
      </c>
      <c r="F112" s="43" t="s">
        <v>252</v>
      </c>
      <c r="G112" s="43" t="s">
        <v>42</v>
      </c>
      <c r="H112" s="149">
        <v>520000000</v>
      </c>
      <c r="I112" s="163">
        <v>10</v>
      </c>
      <c r="J112" s="163" t="s">
        <v>201</v>
      </c>
      <c r="K112" s="165">
        <v>0.0293</v>
      </c>
      <c r="L112" s="21">
        <f t="shared" si="4"/>
        <v>7618380.9</v>
      </c>
      <c r="M112" s="21"/>
      <c r="N112" s="21">
        <f>H112*K112/2</f>
        <v>7618000</v>
      </c>
      <c r="O112" s="31">
        <f t="shared" si="3"/>
        <v>380.9</v>
      </c>
      <c r="P112" s="32">
        <v>5e-5</v>
      </c>
      <c r="Q112" s="161" t="s">
        <v>253</v>
      </c>
    </row>
    <row r="113" s="138" customFormat="1" ht="27" customHeight="1" spans="1:17">
      <c r="A113" s="164"/>
      <c r="B113" s="47"/>
      <c r="C113" s="141" t="s">
        <v>242</v>
      </c>
      <c r="D113" s="14"/>
      <c r="E113" s="14"/>
      <c r="F113" s="47"/>
      <c r="G113" s="47"/>
      <c r="H113" s="153"/>
      <c r="I113" s="164"/>
      <c r="J113" s="164"/>
      <c r="K113" s="166"/>
      <c r="L113" s="21">
        <f t="shared" si="4"/>
        <v>7618380.9</v>
      </c>
      <c r="M113" s="21"/>
      <c r="N113" s="21">
        <f>H112*K112/2</f>
        <v>7618000</v>
      </c>
      <c r="O113" s="31">
        <f t="shared" si="3"/>
        <v>380.9</v>
      </c>
      <c r="P113" s="32">
        <v>5e-5</v>
      </c>
      <c r="Q113" s="162"/>
    </row>
    <row r="114" s="138" customFormat="1" ht="27" hidden="1" customHeight="1" spans="1:17">
      <c r="A114" s="163">
        <v>70</v>
      </c>
      <c r="B114" s="43" t="s">
        <v>254</v>
      </c>
      <c r="C114" s="142" t="s">
        <v>238</v>
      </c>
      <c r="D114" s="14" t="s">
        <v>27</v>
      </c>
      <c r="E114" s="14" t="s">
        <v>34</v>
      </c>
      <c r="F114" s="43" t="s">
        <v>255</v>
      </c>
      <c r="G114" s="43" t="s">
        <v>53</v>
      </c>
      <c r="H114" s="149">
        <v>216000000</v>
      </c>
      <c r="I114" s="163">
        <v>10</v>
      </c>
      <c r="J114" s="163" t="s">
        <v>256</v>
      </c>
      <c r="K114" s="167">
        <v>0.0293</v>
      </c>
      <c r="L114" s="21">
        <f t="shared" si="4"/>
        <v>3164558.22</v>
      </c>
      <c r="M114" s="21"/>
      <c r="N114" s="21">
        <f>H114*K114/2</f>
        <v>3164400</v>
      </c>
      <c r="O114" s="31">
        <f t="shared" si="3"/>
        <v>158.22</v>
      </c>
      <c r="P114" s="32">
        <v>5e-5</v>
      </c>
      <c r="Q114" s="161" t="s">
        <v>257</v>
      </c>
    </row>
    <row r="115" s="138" customFormat="1" ht="27" customHeight="1" spans="1:17">
      <c r="A115" s="164"/>
      <c r="B115" s="47"/>
      <c r="C115" s="141" t="s">
        <v>242</v>
      </c>
      <c r="D115" s="14"/>
      <c r="E115" s="14"/>
      <c r="F115" s="47"/>
      <c r="G115" s="47"/>
      <c r="H115" s="153"/>
      <c r="I115" s="164"/>
      <c r="J115" s="164"/>
      <c r="K115" s="168"/>
      <c r="L115" s="21">
        <f t="shared" si="4"/>
        <v>3164558.22</v>
      </c>
      <c r="M115" s="21"/>
      <c r="N115" s="21">
        <f>H114*K114/2</f>
        <v>3164400</v>
      </c>
      <c r="O115" s="31">
        <f t="shared" si="3"/>
        <v>158.22</v>
      </c>
      <c r="P115" s="32">
        <v>5e-5</v>
      </c>
      <c r="Q115" s="162"/>
    </row>
    <row r="116" s="138" customFormat="1" ht="27" hidden="1" customHeight="1" spans="1:17">
      <c r="A116" s="163">
        <v>71</v>
      </c>
      <c r="B116" s="43" t="s">
        <v>258</v>
      </c>
      <c r="C116" s="142" t="s">
        <v>238</v>
      </c>
      <c r="D116" s="14" t="s">
        <v>27</v>
      </c>
      <c r="E116" s="14" t="s">
        <v>34</v>
      </c>
      <c r="F116" s="43" t="s">
        <v>178</v>
      </c>
      <c r="G116" s="43" t="s">
        <v>53</v>
      </c>
      <c r="H116" s="149">
        <v>676000000</v>
      </c>
      <c r="I116" s="163">
        <v>10</v>
      </c>
      <c r="J116" s="163" t="s">
        <v>179</v>
      </c>
      <c r="K116" s="165">
        <v>0.0293</v>
      </c>
      <c r="L116" s="21">
        <f t="shared" si="4"/>
        <v>9903895.17</v>
      </c>
      <c r="M116" s="21"/>
      <c r="N116" s="21">
        <f>H116*K116/2</f>
        <v>9903400</v>
      </c>
      <c r="O116" s="31">
        <f t="shared" si="3"/>
        <v>495.17</v>
      </c>
      <c r="P116" s="32">
        <v>5e-5</v>
      </c>
      <c r="Q116" s="161" t="s">
        <v>259</v>
      </c>
    </row>
    <row r="117" s="138" customFormat="1" ht="27" customHeight="1" spans="1:17">
      <c r="A117" s="164"/>
      <c r="B117" s="47"/>
      <c r="C117" s="141" t="s">
        <v>242</v>
      </c>
      <c r="D117" s="14"/>
      <c r="E117" s="14"/>
      <c r="F117" s="47"/>
      <c r="G117" s="47"/>
      <c r="H117" s="153"/>
      <c r="I117" s="164"/>
      <c r="J117" s="164"/>
      <c r="K117" s="166"/>
      <c r="L117" s="21">
        <f t="shared" si="4"/>
        <v>9903895.17</v>
      </c>
      <c r="M117" s="21"/>
      <c r="N117" s="21">
        <f>H116*K116/2</f>
        <v>9903400</v>
      </c>
      <c r="O117" s="31">
        <f t="shared" si="3"/>
        <v>495.17</v>
      </c>
      <c r="P117" s="32">
        <v>5e-5</v>
      </c>
      <c r="Q117" s="162"/>
    </row>
    <row r="118" s="138" customFormat="1" ht="27" hidden="1" customHeight="1" spans="1:17">
      <c r="A118" s="163">
        <v>72</v>
      </c>
      <c r="B118" s="43" t="s">
        <v>260</v>
      </c>
      <c r="C118" s="142" t="s">
        <v>238</v>
      </c>
      <c r="D118" s="14" t="s">
        <v>27</v>
      </c>
      <c r="E118" s="14" t="s">
        <v>34</v>
      </c>
      <c r="F118" s="43" t="s">
        <v>186</v>
      </c>
      <c r="G118" s="43" t="s">
        <v>53</v>
      </c>
      <c r="H118" s="149">
        <v>143000000</v>
      </c>
      <c r="I118" s="163">
        <v>20</v>
      </c>
      <c r="J118" s="163" t="s">
        <v>261</v>
      </c>
      <c r="K118" s="167">
        <v>0.0355</v>
      </c>
      <c r="L118" s="21">
        <f t="shared" si="4"/>
        <v>2538376.9125</v>
      </c>
      <c r="M118" s="21"/>
      <c r="N118" s="21">
        <f>H118*K118/2</f>
        <v>2538250</v>
      </c>
      <c r="O118" s="31">
        <f t="shared" si="3"/>
        <v>126.9125</v>
      </c>
      <c r="P118" s="32">
        <v>5e-5</v>
      </c>
      <c r="Q118" s="161" t="s">
        <v>262</v>
      </c>
    </row>
    <row r="119" s="138" customFormat="1" ht="27" customHeight="1" spans="1:17">
      <c r="A119" s="164"/>
      <c r="B119" s="47"/>
      <c r="C119" s="141" t="s">
        <v>242</v>
      </c>
      <c r="D119" s="14"/>
      <c r="E119" s="14"/>
      <c r="F119" s="47"/>
      <c r="G119" s="47"/>
      <c r="H119" s="153"/>
      <c r="I119" s="164"/>
      <c r="J119" s="164"/>
      <c r="K119" s="168"/>
      <c r="L119" s="21">
        <f t="shared" si="4"/>
        <v>2538376.9125</v>
      </c>
      <c r="M119" s="21"/>
      <c r="N119" s="21">
        <f>H118*K118/2</f>
        <v>2538250</v>
      </c>
      <c r="O119" s="31">
        <f t="shared" ref="O119:O156" si="5">(M119+N119)*P119</f>
        <v>126.9125</v>
      </c>
      <c r="P119" s="32">
        <v>5e-5</v>
      </c>
      <c r="Q119" s="162"/>
    </row>
    <row r="120" s="138" customFormat="1" ht="27" hidden="1" customHeight="1" spans="1:17">
      <c r="A120" s="163">
        <v>73</v>
      </c>
      <c r="B120" s="43" t="s">
        <v>263</v>
      </c>
      <c r="C120" s="142" t="s">
        <v>238</v>
      </c>
      <c r="D120" s="14" t="s">
        <v>27</v>
      </c>
      <c r="E120" s="14" t="s">
        <v>34</v>
      </c>
      <c r="F120" s="43" t="s">
        <v>182</v>
      </c>
      <c r="G120" s="43" t="s">
        <v>53</v>
      </c>
      <c r="H120" s="149">
        <v>143000000</v>
      </c>
      <c r="I120" s="163">
        <v>20</v>
      </c>
      <c r="J120" s="163" t="s">
        <v>264</v>
      </c>
      <c r="K120" s="167">
        <v>0.0355</v>
      </c>
      <c r="L120" s="21">
        <f t="shared" si="4"/>
        <v>2538376.9125</v>
      </c>
      <c r="M120" s="21"/>
      <c r="N120" s="21">
        <f>H120*K120/2</f>
        <v>2538250</v>
      </c>
      <c r="O120" s="31">
        <f t="shared" si="5"/>
        <v>126.9125</v>
      </c>
      <c r="P120" s="32">
        <v>5e-5</v>
      </c>
      <c r="Q120" s="161" t="s">
        <v>265</v>
      </c>
    </row>
    <row r="121" s="138" customFormat="1" ht="27" customHeight="1" spans="1:17">
      <c r="A121" s="164"/>
      <c r="B121" s="47"/>
      <c r="C121" s="141" t="s">
        <v>242</v>
      </c>
      <c r="D121" s="14"/>
      <c r="E121" s="14"/>
      <c r="F121" s="47"/>
      <c r="G121" s="47"/>
      <c r="H121" s="153"/>
      <c r="I121" s="164"/>
      <c r="J121" s="164"/>
      <c r="K121" s="168"/>
      <c r="L121" s="21">
        <f t="shared" si="4"/>
        <v>2538376.9125</v>
      </c>
      <c r="M121" s="21"/>
      <c r="N121" s="21">
        <f>H120*K120/2</f>
        <v>2538250</v>
      </c>
      <c r="O121" s="31">
        <f t="shared" si="5"/>
        <v>126.9125</v>
      </c>
      <c r="P121" s="32">
        <v>5e-5</v>
      </c>
      <c r="Q121" s="162"/>
    </row>
    <row r="122" s="138" customFormat="1" ht="27" hidden="1" customHeight="1" spans="1:17">
      <c r="A122" s="163">
        <v>74</v>
      </c>
      <c r="B122" s="43" t="s">
        <v>266</v>
      </c>
      <c r="C122" s="142" t="s">
        <v>238</v>
      </c>
      <c r="D122" s="14" t="s">
        <v>27</v>
      </c>
      <c r="E122" s="14" t="s">
        <v>34</v>
      </c>
      <c r="F122" s="43" t="s">
        <v>267</v>
      </c>
      <c r="G122" s="43" t="s">
        <v>53</v>
      </c>
      <c r="H122" s="149">
        <v>100000000</v>
      </c>
      <c r="I122" s="163">
        <v>20</v>
      </c>
      <c r="J122" s="163" t="s">
        <v>268</v>
      </c>
      <c r="K122" s="167">
        <v>0.0355</v>
      </c>
      <c r="L122" s="21">
        <f t="shared" si="4"/>
        <v>1775088.75</v>
      </c>
      <c r="M122" s="21"/>
      <c r="N122" s="21">
        <f>H122*K122/2</f>
        <v>1775000</v>
      </c>
      <c r="O122" s="31">
        <f t="shared" si="5"/>
        <v>88.75</v>
      </c>
      <c r="P122" s="32">
        <v>5e-5</v>
      </c>
      <c r="Q122" s="161" t="s">
        <v>269</v>
      </c>
    </row>
    <row r="123" s="138" customFormat="1" ht="27" customHeight="1" spans="1:17">
      <c r="A123" s="164"/>
      <c r="B123" s="47"/>
      <c r="C123" s="141" t="s">
        <v>242</v>
      </c>
      <c r="D123" s="14"/>
      <c r="E123" s="14"/>
      <c r="F123" s="47"/>
      <c r="G123" s="47"/>
      <c r="H123" s="153"/>
      <c r="I123" s="164"/>
      <c r="J123" s="164"/>
      <c r="K123" s="168"/>
      <c r="L123" s="21">
        <f t="shared" si="4"/>
        <v>1775088.75</v>
      </c>
      <c r="M123" s="21"/>
      <c r="N123" s="21">
        <f>H122*K122/2</f>
        <v>1775000</v>
      </c>
      <c r="O123" s="31">
        <f t="shared" si="5"/>
        <v>88.75</v>
      </c>
      <c r="P123" s="32">
        <v>5e-5</v>
      </c>
      <c r="Q123" s="162"/>
    </row>
    <row r="124" s="138" customFormat="1" ht="27" hidden="1" customHeight="1" spans="1:17">
      <c r="A124" s="17">
        <v>75</v>
      </c>
      <c r="B124" s="14" t="s">
        <v>270</v>
      </c>
      <c r="C124" s="142" t="s">
        <v>238</v>
      </c>
      <c r="D124" s="14" t="s">
        <v>27</v>
      </c>
      <c r="E124" s="10" t="s">
        <v>34</v>
      </c>
      <c r="F124" s="14" t="s">
        <v>271</v>
      </c>
      <c r="G124" s="14" t="s">
        <v>53</v>
      </c>
      <c r="H124" s="22">
        <v>752000000</v>
      </c>
      <c r="I124" s="17">
        <v>7</v>
      </c>
      <c r="J124" s="17" t="s">
        <v>272</v>
      </c>
      <c r="K124" s="34">
        <v>0.028</v>
      </c>
      <c r="L124" s="21">
        <f t="shared" si="4"/>
        <v>10528526.4</v>
      </c>
      <c r="M124" s="21"/>
      <c r="N124" s="21">
        <f>H124*K124/2</f>
        <v>10528000</v>
      </c>
      <c r="O124" s="31">
        <f t="shared" si="5"/>
        <v>526.4</v>
      </c>
      <c r="P124" s="32">
        <v>5e-5</v>
      </c>
      <c r="Q124" s="160" t="s">
        <v>273</v>
      </c>
    </row>
    <row r="125" s="138" customFormat="1" ht="27" hidden="1" customHeight="1" spans="1:17">
      <c r="A125" s="17">
        <v>76</v>
      </c>
      <c r="B125" s="14" t="s">
        <v>274</v>
      </c>
      <c r="C125" s="142" t="s">
        <v>238</v>
      </c>
      <c r="D125" s="14" t="s">
        <v>27</v>
      </c>
      <c r="E125" s="10" t="s">
        <v>34</v>
      </c>
      <c r="F125" s="14" t="s">
        <v>195</v>
      </c>
      <c r="G125" s="14" t="s">
        <v>191</v>
      </c>
      <c r="H125" s="22">
        <v>160000000</v>
      </c>
      <c r="I125" s="17">
        <v>7</v>
      </c>
      <c r="J125" s="17" t="s">
        <v>192</v>
      </c>
      <c r="K125" s="34">
        <v>0.028</v>
      </c>
      <c r="L125" s="21">
        <f t="shared" si="4"/>
        <v>2240112</v>
      </c>
      <c r="M125" s="21"/>
      <c r="N125" s="21">
        <f>H125*K125/2</f>
        <v>2240000</v>
      </c>
      <c r="O125" s="31">
        <f t="shared" si="5"/>
        <v>112</v>
      </c>
      <c r="P125" s="32">
        <v>5e-5</v>
      </c>
      <c r="Q125" s="160" t="s">
        <v>275</v>
      </c>
    </row>
    <row r="126" s="138" customFormat="1" ht="27" hidden="1" customHeight="1" spans="1:17">
      <c r="A126" s="163">
        <v>77</v>
      </c>
      <c r="B126" s="43" t="s">
        <v>276</v>
      </c>
      <c r="C126" s="142" t="s">
        <v>238</v>
      </c>
      <c r="D126" s="14" t="s">
        <v>27</v>
      </c>
      <c r="E126" s="14" t="s">
        <v>34</v>
      </c>
      <c r="F126" s="43" t="s">
        <v>190</v>
      </c>
      <c r="G126" s="43" t="s">
        <v>191</v>
      </c>
      <c r="H126" s="149">
        <v>590000000</v>
      </c>
      <c r="I126" s="163">
        <v>15</v>
      </c>
      <c r="J126" s="163" t="s">
        <v>277</v>
      </c>
      <c r="K126" s="165">
        <v>0.0343</v>
      </c>
      <c r="L126" s="21">
        <f t="shared" si="4"/>
        <v>10119005.925</v>
      </c>
      <c r="M126" s="21"/>
      <c r="N126" s="21">
        <f>H126*K126/2</f>
        <v>10118500</v>
      </c>
      <c r="O126" s="31">
        <f t="shared" si="5"/>
        <v>505.925</v>
      </c>
      <c r="P126" s="32">
        <v>5e-5</v>
      </c>
      <c r="Q126" s="161" t="s">
        <v>278</v>
      </c>
    </row>
    <row r="127" s="138" customFormat="1" ht="27" customHeight="1" spans="1:17">
      <c r="A127" s="164"/>
      <c r="B127" s="47"/>
      <c r="C127" s="141" t="s">
        <v>242</v>
      </c>
      <c r="D127" s="14"/>
      <c r="E127" s="14"/>
      <c r="F127" s="47"/>
      <c r="G127" s="47"/>
      <c r="H127" s="153"/>
      <c r="I127" s="164"/>
      <c r="J127" s="164"/>
      <c r="K127" s="166"/>
      <c r="L127" s="21">
        <f t="shared" si="4"/>
        <v>10119005.925</v>
      </c>
      <c r="M127" s="21"/>
      <c r="N127" s="21">
        <f>H126*K126/2</f>
        <v>10118500</v>
      </c>
      <c r="O127" s="31">
        <f t="shared" si="5"/>
        <v>505.925</v>
      </c>
      <c r="P127" s="32">
        <v>5e-5</v>
      </c>
      <c r="Q127" s="162"/>
    </row>
    <row r="128" s="138" customFormat="1" ht="27" hidden="1" customHeight="1" spans="1:17">
      <c r="A128" s="163">
        <v>78</v>
      </c>
      <c r="B128" s="43" t="s">
        <v>279</v>
      </c>
      <c r="C128" s="142" t="s">
        <v>238</v>
      </c>
      <c r="D128" s="14" t="s">
        <v>27</v>
      </c>
      <c r="E128" s="14" t="s">
        <v>34</v>
      </c>
      <c r="F128" s="43" t="s">
        <v>280</v>
      </c>
      <c r="G128" s="43" t="s">
        <v>191</v>
      </c>
      <c r="H128" s="149">
        <v>240000000</v>
      </c>
      <c r="I128" s="163">
        <v>10</v>
      </c>
      <c r="J128" s="163" t="s">
        <v>201</v>
      </c>
      <c r="K128" s="165">
        <v>0.0293</v>
      </c>
      <c r="L128" s="21">
        <f t="shared" si="4"/>
        <v>3516175.8</v>
      </c>
      <c r="M128" s="21"/>
      <c r="N128" s="21">
        <f>H128*K128/2</f>
        <v>3516000</v>
      </c>
      <c r="O128" s="31">
        <f t="shared" si="5"/>
        <v>175.8</v>
      </c>
      <c r="P128" s="32">
        <v>5e-5</v>
      </c>
      <c r="Q128" s="161" t="s">
        <v>253</v>
      </c>
    </row>
    <row r="129" s="138" customFormat="1" ht="27" customHeight="1" spans="1:17">
      <c r="A129" s="164"/>
      <c r="B129" s="47"/>
      <c r="C129" s="141" t="s">
        <v>242</v>
      </c>
      <c r="D129" s="14"/>
      <c r="E129" s="14"/>
      <c r="F129" s="47"/>
      <c r="G129" s="47"/>
      <c r="H129" s="153"/>
      <c r="I129" s="164"/>
      <c r="J129" s="164"/>
      <c r="K129" s="166"/>
      <c r="L129" s="21">
        <f t="shared" si="4"/>
        <v>3516175.8</v>
      </c>
      <c r="M129" s="21"/>
      <c r="N129" s="21">
        <f>H128*K128/2</f>
        <v>3516000</v>
      </c>
      <c r="O129" s="31">
        <f t="shared" si="5"/>
        <v>175.8</v>
      </c>
      <c r="P129" s="32">
        <v>5e-5</v>
      </c>
      <c r="Q129" s="162"/>
    </row>
    <row r="130" s="138" customFormat="1" ht="27" hidden="1" customHeight="1" spans="1:17">
      <c r="A130" s="17">
        <v>79</v>
      </c>
      <c r="B130" s="14" t="s">
        <v>281</v>
      </c>
      <c r="C130" s="142" t="s">
        <v>238</v>
      </c>
      <c r="D130" s="14" t="s">
        <v>27</v>
      </c>
      <c r="E130" s="10" t="s">
        <v>34</v>
      </c>
      <c r="F130" s="14" t="s">
        <v>280</v>
      </c>
      <c r="G130" s="14" t="s">
        <v>191</v>
      </c>
      <c r="H130" s="22">
        <v>300000000</v>
      </c>
      <c r="I130" s="17">
        <v>7</v>
      </c>
      <c r="J130" s="17" t="s">
        <v>192</v>
      </c>
      <c r="K130" s="34">
        <v>0.028</v>
      </c>
      <c r="L130" s="21">
        <f t="shared" si="4"/>
        <v>4200210</v>
      </c>
      <c r="M130" s="21"/>
      <c r="N130" s="21">
        <f>H130*K130/2</f>
        <v>4200000</v>
      </c>
      <c r="O130" s="31">
        <f t="shared" si="5"/>
        <v>210</v>
      </c>
      <c r="P130" s="32">
        <v>5e-5</v>
      </c>
      <c r="Q130" s="160" t="s">
        <v>275</v>
      </c>
    </row>
    <row r="131" s="138" customFormat="1" ht="27" hidden="1" customHeight="1" spans="1:17">
      <c r="A131" s="169">
        <v>80</v>
      </c>
      <c r="B131" s="43" t="s">
        <v>282</v>
      </c>
      <c r="C131" s="142" t="s">
        <v>238</v>
      </c>
      <c r="D131" s="14" t="s">
        <v>27</v>
      </c>
      <c r="E131" s="14" t="s">
        <v>34</v>
      </c>
      <c r="F131" s="43" t="s">
        <v>204</v>
      </c>
      <c r="G131" s="43" t="s">
        <v>132</v>
      </c>
      <c r="H131" s="149">
        <v>620000000</v>
      </c>
      <c r="I131" s="169">
        <v>15</v>
      </c>
      <c r="J131" s="163" t="s">
        <v>216</v>
      </c>
      <c r="K131" s="173">
        <v>0.0343</v>
      </c>
      <c r="L131" s="21">
        <f t="shared" si="4"/>
        <v>10633531.65</v>
      </c>
      <c r="M131" s="21"/>
      <c r="N131" s="21">
        <f>H131*K131/2</f>
        <v>10633000</v>
      </c>
      <c r="O131" s="31">
        <f t="shared" si="5"/>
        <v>531.65</v>
      </c>
      <c r="P131" s="32">
        <v>5e-5</v>
      </c>
      <c r="Q131" s="161" t="s">
        <v>217</v>
      </c>
    </row>
    <row r="132" s="138" customFormat="1" ht="27" customHeight="1" spans="1:17">
      <c r="A132" s="170"/>
      <c r="B132" s="47"/>
      <c r="C132" s="141" t="s">
        <v>242</v>
      </c>
      <c r="D132" s="14"/>
      <c r="E132" s="14"/>
      <c r="F132" s="47"/>
      <c r="G132" s="47"/>
      <c r="H132" s="153"/>
      <c r="I132" s="170"/>
      <c r="J132" s="164"/>
      <c r="K132" s="174"/>
      <c r="L132" s="21">
        <f t="shared" si="4"/>
        <v>10633531.65</v>
      </c>
      <c r="M132" s="21"/>
      <c r="N132" s="21">
        <f>H131*K131/2</f>
        <v>10633000</v>
      </c>
      <c r="O132" s="31">
        <f t="shared" si="5"/>
        <v>531.65</v>
      </c>
      <c r="P132" s="32">
        <v>5e-5</v>
      </c>
      <c r="Q132" s="162"/>
    </row>
    <row r="133" s="138" customFormat="1" ht="27" hidden="1" customHeight="1" spans="1:17">
      <c r="A133" s="17">
        <v>81</v>
      </c>
      <c r="B133" s="14" t="s">
        <v>283</v>
      </c>
      <c r="C133" s="142" t="s">
        <v>238</v>
      </c>
      <c r="D133" s="14" t="s">
        <v>27</v>
      </c>
      <c r="E133" s="10" t="s">
        <v>34</v>
      </c>
      <c r="F133" s="14" t="s">
        <v>284</v>
      </c>
      <c r="G133" s="14" t="s">
        <v>58</v>
      </c>
      <c r="H133" s="22">
        <v>120000000</v>
      </c>
      <c r="I133" s="17">
        <v>5</v>
      </c>
      <c r="J133" s="17">
        <v>2025</v>
      </c>
      <c r="K133" s="34">
        <v>0.0227</v>
      </c>
      <c r="L133" s="21">
        <f t="shared" si="4"/>
        <v>1362068.1</v>
      </c>
      <c r="M133" s="21"/>
      <c r="N133" s="21">
        <f>H133*K133/2</f>
        <v>1362000</v>
      </c>
      <c r="O133" s="31">
        <f t="shared" si="5"/>
        <v>68.1</v>
      </c>
      <c r="P133" s="32">
        <v>5e-5</v>
      </c>
      <c r="Q133" s="160" t="s">
        <v>155</v>
      </c>
    </row>
    <row r="134" s="138" customFormat="1" ht="27" hidden="1" customHeight="1" spans="1:17">
      <c r="A134" s="171">
        <v>82</v>
      </c>
      <c r="B134" s="43" t="s">
        <v>285</v>
      </c>
      <c r="C134" s="142" t="s">
        <v>238</v>
      </c>
      <c r="D134" s="14" t="s">
        <v>27</v>
      </c>
      <c r="E134" s="14" t="s">
        <v>34</v>
      </c>
      <c r="F134" s="43" t="s">
        <v>208</v>
      </c>
      <c r="G134" s="43" t="s">
        <v>102</v>
      </c>
      <c r="H134" s="149">
        <v>20000000</v>
      </c>
      <c r="I134" s="171">
        <v>15</v>
      </c>
      <c r="J134" s="163" t="s">
        <v>216</v>
      </c>
      <c r="K134" s="165">
        <v>0.0343</v>
      </c>
      <c r="L134" s="21">
        <f t="shared" si="4"/>
        <v>343017.15</v>
      </c>
      <c r="M134" s="21"/>
      <c r="N134" s="21">
        <f>H134*K134/2</f>
        <v>343000</v>
      </c>
      <c r="O134" s="31">
        <f t="shared" si="5"/>
        <v>17.15</v>
      </c>
      <c r="P134" s="32">
        <v>5e-5</v>
      </c>
      <c r="Q134" s="161" t="s">
        <v>217</v>
      </c>
    </row>
    <row r="135" s="138" customFormat="1" ht="27" customHeight="1" spans="1:17">
      <c r="A135" s="172"/>
      <c r="B135" s="47"/>
      <c r="C135" s="141" t="s">
        <v>242</v>
      </c>
      <c r="D135" s="14"/>
      <c r="E135" s="14"/>
      <c r="F135" s="47"/>
      <c r="G135" s="47"/>
      <c r="H135" s="153"/>
      <c r="I135" s="172"/>
      <c r="J135" s="164"/>
      <c r="K135" s="166"/>
      <c r="L135" s="21">
        <f t="shared" ref="L135:L156" si="6">SUM(M135:O135)</f>
        <v>343017.15</v>
      </c>
      <c r="M135" s="21"/>
      <c r="N135" s="21">
        <f>H134*K134/2</f>
        <v>343000</v>
      </c>
      <c r="O135" s="31">
        <f t="shared" si="5"/>
        <v>17.15</v>
      </c>
      <c r="P135" s="32">
        <v>5e-5</v>
      </c>
      <c r="Q135" s="162"/>
    </row>
    <row r="136" s="138" customFormat="1" ht="27" hidden="1" customHeight="1" spans="1:17">
      <c r="A136" s="171">
        <v>83</v>
      </c>
      <c r="B136" s="43" t="s">
        <v>286</v>
      </c>
      <c r="C136" s="142" t="s">
        <v>238</v>
      </c>
      <c r="D136" s="14" t="s">
        <v>27</v>
      </c>
      <c r="E136" s="14" t="s">
        <v>34</v>
      </c>
      <c r="F136" s="43" t="s">
        <v>287</v>
      </c>
      <c r="G136" s="43" t="s">
        <v>97</v>
      </c>
      <c r="H136" s="149">
        <v>110000000</v>
      </c>
      <c r="I136" s="171">
        <v>15</v>
      </c>
      <c r="J136" s="163" t="s">
        <v>158</v>
      </c>
      <c r="K136" s="165">
        <v>0.0343</v>
      </c>
      <c r="L136" s="21">
        <f t="shared" si="6"/>
        <v>1886594.325</v>
      </c>
      <c r="M136" s="21"/>
      <c r="N136" s="21">
        <f>H136*K136/2</f>
        <v>1886500</v>
      </c>
      <c r="O136" s="31">
        <f t="shared" si="5"/>
        <v>94.325</v>
      </c>
      <c r="P136" s="32">
        <v>5e-5</v>
      </c>
      <c r="Q136" s="161" t="s">
        <v>288</v>
      </c>
    </row>
    <row r="137" s="138" customFormat="1" ht="27" customHeight="1" spans="1:17">
      <c r="A137" s="172"/>
      <c r="B137" s="47"/>
      <c r="C137" s="141" t="s">
        <v>242</v>
      </c>
      <c r="D137" s="14"/>
      <c r="E137" s="14"/>
      <c r="F137" s="47"/>
      <c r="G137" s="47"/>
      <c r="H137" s="153"/>
      <c r="I137" s="172"/>
      <c r="J137" s="164"/>
      <c r="K137" s="166"/>
      <c r="L137" s="21">
        <f t="shared" si="6"/>
        <v>1886594.325</v>
      </c>
      <c r="M137" s="21"/>
      <c r="N137" s="21">
        <f>H136*K136/2</f>
        <v>1886500</v>
      </c>
      <c r="O137" s="31">
        <f t="shared" si="5"/>
        <v>94.325</v>
      </c>
      <c r="P137" s="32">
        <v>5e-5</v>
      </c>
      <c r="Q137" s="162"/>
    </row>
    <row r="138" s="138" customFormat="1" ht="27" hidden="1" customHeight="1" spans="1:17">
      <c r="A138" s="171">
        <v>84</v>
      </c>
      <c r="B138" s="43" t="s">
        <v>289</v>
      </c>
      <c r="C138" s="142" t="s">
        <v>238</v>
      </c>
      <c r="D138" s="14" t="s">
        <v>27</v>
      </c>
      <c r="E138" s="14" t="s">
        <v>34</v>
      </c>
      <c r="F138" s="43" t="s">
        <v>290</v>
      </c>
      <c r="G138" s="43" t="s">
        <v>97</v>
      </c>
      <c r="H138" s="149">
        <v>90000000</v>
      </c>
      <c r="I138" s="171">
        <v>10</v>
      </c>
      <c r="J138" s="163" t="s">
        <v>205</v>
      </c>
      <c r="K138" s="165">
        <v>0.0293</v>
      </c>
      <c r="L138" s="21">
        <f t="shared" si="6"/>
        <v>1318565.925</v>
      </c>
      <c r="M138" s="21"/>
      <c r="N138" s="21">
        <f>H138*K138/2</f>
        <v>1318500</v>
      </c>
      <c r="O138" s="31">
        <f t="shared" si="5"/>
        <v>65.925</v>
      </c>
      <c r="P138" s="32">
        <v>5e-5</v>
      </c>
      <c r="Q138" s="161" t="s">
        <v>206</v>
      </c>
    </row>
    <row r="139" s="138" customFormat="1" ht="27" customHeight="1" spans="1:17">
      <c r="A139" s="172"/>
      <c r="B139" s="47"/>
      <c r="C139" s="141" t="s">
        <v>242</v>
      </c>
      <c r="D139" s="14"/>
      <c r="E139" s="14"/>
      <c r="F139" s="47"/>
      <c r="G139" s="47"/>
      <c r="H139" s="153"/>
      <c r="I139" s="172"/>
      <c r="J139" s="164"/>
      <c r="K139" s="166"/>
      <c r="L139" s="21">
        <f t="shared" si="6"/>
        <v>1318565.925</v>
      </c>
      <c r="M139" s="21"/>
      <c r="N139" s="21">
        <f>H138*K138/2</f>
        <v>1318500</v>
      </c>
      <c r="O139" s="31">
        <f t="shared" si="5"/>
        <v>65.925</v>
      </c>
      <c r="P139" s="32">
        <v>5e-5</v>
      </c>
      <c r="Q139" s="162"/>
    </row>
    <row r="140" s="138" customFormat="1" ht="27" hidden="1" customHeight="1" spans="1:17">
      <c r="A140" s="163">
        <v>85</v>
      </c>
      <c r="B140" s="43" t="s">
        <v>291</v>
      </c>
      <c r="C140" s="142" t="s">
        <v>238</v>
      </c>
      <c r="D140" s="14" t="s">
        <v>27</v>
      </c>
      <c r="E140" s="14" t="s">
        <v>34</v>
      </c>
      <c r="F140" s="43" t="s">
        <v>292</v>
      </c>
      <c r="G140" s="43" t="s">
        <v>64</v>
      </c>
      <c r="H140" s="149">
        <v>155000000</v>
      </c>
      <c r="I140" s="163">
        <v>15</v>
      </c>
      <c r="J140" s="163">
        <v>2035</v>
      </c>
      <c r="K140" s="165">
        <v>0.0343</v>
      </c>
      <c r="L140" s="21">
        <f t="shared" si="6"/>
        <v>2658382.9125</v>
      </c>
      <c r="M140" s="21"/>
      <c r="N140" s="21">
        <f>H140*K140/2</f>
        <v>2658250</v>
      </c>
      <c r="O140" s="31">
        <f t="shared" si="5"/>
        <v>132.9125</v>
      </c>
      <c r="P140" s="32">
        <v>5e-5</v>
      </c>
      <c r="Q140" s="161" t="s">
        <v>155</v>
      </c>
    </row>
    <row r="141" s="138" customFormat="1" ht="27" customHeight="1" spans="1:17">
      <c r="A141" s="164"/>
      <c r="B141" s="47"/>
      <c r="C141" s="141" t="s">
        <v>242</v>
      </c>
      <c r="D141" s="14"/>
      <c r="E141" s="14"/>
      <c r="F141" s="47"/>
      <c r="G141" s="47"/>
      <c r="H141" s="153"/>
      <c r="I141" s="164"/>
      <c r="J141" s="164"/>
      <c r="K141" s="166"/>
      <c r="L141" s="21">
        <f t="shared" si="6"/>
        <v>2658382.9125</v>
      </c>
      <c r="M141" s="21"/>
      <c r="N141" s="21">
        <f>H140*K140/2</f>
        <v>2658250</v>
      </c>
      <c r="O141" s="31">
        <f t="shared" si="5"/>
        <v>132.9125</v>
      </c>
      <c r="P141" s="32">
        <v>5e-5</v>
      </c>
      <c r="Q141" s="162"/>
    </row>
    <row r="142" s="138" customFormat="1" ht="27" hidden="1" customHeight="1" spans="1:17">
      <c r="A142" s="163">
        <v>86</v>
      </c>
      <c r="B142" s="43" t="s">
        <v>293</v>
      </c>
      <c r="C142" s="142" t="s">
        <v>238</v>
      </c>
      <c r="D142" s="14" t="s">
        <v>27</v>
      </c>
      <c r="E142" s="14" t="s">
        <v>34</v>
      </c>
      <c r="F142" s="43" t="s">
        <v>292</v>
      </c>
      <c r="G142" s="43" t="s">
        <v>64</v>
      </c>
      <c r="H142" s="149">
        <v>200000000</v>
      </c>
      <c r="I142" s="163">
        <v>10</v>
      </c>
      <c r="J142" s="163">
        <v>2035</v>
      </c>
      <c r="K142" s="165">
        <v>0.0293</v>
      </c>
      <c r="L142" s="21">
        <f t="shared" si="6"/>
        <v>2930146.5</v>
      </c>
      <c r="M142" s="21"/>
      <c r="N142" s="21">
        <f>H142*K142/2</f>
        <v>2930000</v>
      </c>
      <c r="O142" s="31">
        <f t="shared" si="5"/>
        <v>146.5</v>
      </c>
      <c r="P142" s="32">
        <v>5e-5</v>
      </c>
      <c r="Q142" s="161" t="s">
        <v>155</v>
      </c>
    </row>
    <row r="143" s="138" customFormat="1" ht="27" customHeight="1" spans="1:17">
      <c r="A143" s="164"/>
      <c r="B143" s="47"/>
      <c r="C143" s="141" t="s">
        <v>242</v>
      </c>
      <c r="D143" s="14"/>
      <c r="E143" s="14"/>
      <c r="F143" s="47"/>
      <c r="G143" s="47"/>
      <c r="H143" s="153"/>
      <c r="I143" s="164"/>
      <c r="J143" s="164"/>
      <c r="K143" s="166"/>
      <c r="L143" s="21">
        <f t="shared" si="6"/>
        <v>2930146.5</v>
      </c>
      <c r="M143" s="21"/>
      <c r="N143" s="21">
        <f>H142*K142/2</f>
        <v>2930000</v>
      </c>
      <c r="O143" s="31">
        <f t="shared" si="5"/>
        <v>146.5</v>
      </c>
      <c r="P143" s="32">
        <v>5e-5</v>
      </c>
      <c r="Q143" s="162"/>
    </row>
    <row r="144" s="138" customFormat="1" ht="27" hidden="1" customHeight="1" spans="1:17">
      <c r="A144" s="163">
        <v>87</v>
      </c>
      <c r="B144" s="43" t="s">
        <v>294</v>
      </c>
      <c r="C144" s="142" t="s">
        <v>238</v>
      </c>
      <c r="D144" s="14" t="s">
        <v>27</v>
      </c>
      <c r="E144" s="14" t="s">
        <v>34</v>
      </c>
      <c r="F144" s="43" t="s">
        <v>138</v>
      </c>
      <c r="G144" s="43" t="s">
        <v>64</v>
      </c>
      <c r="H144" s="149">
        <v>85000000</v>
      </c>
      <c r="I144" s="163">
        <v>10</v>
      </c>
      <c r="J144" s="163">
        <v>2035</v>
      </c>
      <c r="K144" s="165">
        <v>0.0293</v>
      </c>
      <c r="L144" s="21">
        <f t="shared" si="6"/>
        <v>1245312.2625</v>
      </c>
      <c r="M144" s="21"/>
      <c r="N144" s="21">
        <f>H144*K144/2</f>
        <v>1245250</v>
      </c>
      <c r="O144" s="31">
        <f t="shared" si="5"/>
        <v>62.2625</v>
      </c>
      <c r="P144" s="32">
        <v>5e-5</v>
      </c>
      <c r="Q144" s="161" t="s">
        <v>155</v>
      </c>
    </row>
    <row r="145" s="138" customFormat="1" ht="27" customHeight="1" spans="1:17">
      <c r="A145" s="164"/>
      <c r="B145" s="47"/>
      <c r="C145" s="141" t="s">
        <v>242</v>
      </c>
      <c r="D145" s="14"/>
      <c r="E145" s="14"/>
      <c r="F145" s="47"/>
      <c r="G145" s="47"/>
      <c r="H145" s="153"/>
      <c r="I145" s="164"/>
      <c r="J145" s="164"/>
      <c r="K145" s="166"/>
      <c r="L145" s="21">
        <f t="shared" si="6"/>
        <v>1245312.2625</v>
      </c>
      <c r="M145" s="21"/>
      <c r="N145" s="21">
        <f>H144*K144/2</f>
        <v>1245250</v>
      </c>
      <c r="O145" s="31">
        <f t="shared" si="5"/>
        <v>62.2625</v>
      </c>
      <c r="P145" s="32">
        <v>5e-5</v>
      </c>
      <c r="Q145" s="162"/>
    </row>
    <row r="146" s="138" customFormat="1" ht="27" hidden="1" customHeight="1" spans="1:17">
      <c r="A146" s="163">
        <v>88</v>
      </c>
      <c r="B146" s="43" t="s">
        <v>295</v>
      </c>
      <c r="C146" s="142" t="s">
        <v>238</v>
      </c>
      <c r="D146" s="14" t="s">
        <v>27</v>
      </c>
      <c r="E146" s="14" t="s">
        <v>34</v>
      </c>
      <c r="F146" s="43" t="s">
        <v>215</v>
      </c>
      <c r="G146" s="43" t="s">
        <v>39</v>
      </c>
      <c r="H146" s="149">
        <v>99900000</v>
      </c>
      <c r="I146" s="163">
        <v>20</v>
      </c>
      <c r="J146" s="163" t="s">
        <v>261</v>
      </c>
      <c r="K146" s="165">
        <v>0.0355</v>
      </c>
      <c r="L146" s="21">
        <f t="shared" si="6"/>
        <v>1773313.66125</v>
      </c>
      <c r="M146" s="21"/>
      <c r="N146" s="21">
        <f>H146*K146/2</f>
        <v>1773225</v>
      </c>
      <c r="O146" s="31">
        <f t="shared" si="5"/>
        <v>88.66125</v>
      </c>
      <c r="P146" s="32">
        <v>5e-5</v>
      </c>
      <c r="Q146" s="161" t="s">
        <v>296</v>
      </c>
    </row>
    <row r="147" s="138" customFormat="1" ht="27" customHeight="1" spans="1:17">
      <c r="A147" s="164"/>
      <c r="B147" s="47"/>
      <c r="C147" s="141" t="s">
        <v>242</v>
      </c>
      <c r="D147" s="14"/>
      <c r="E147" s="14"/>
      <c r="F147" s="47"/>
      <c r="G147" s="47"/>
      <c r="H147" s="153"/>
      <c r="I147" s="164"/>
      <c r="J147" s="164"/>
      <c r="K147" s="166"/>
      <c r="L147" s="21">
        <f t="shared" si="6"/>
        <v>1773313.66125</v>
      </c>
      <c r="M147" s="21"/>
      <c r="N147" s="21">
        <f>H146*K146/2</f>
        <v>1773225</v>
      </c>
      <c r="O147" s="31">
        <f t="shared" si="5"/>
        <v>88.66125</v>
      </c>
      <c r="P147" s="32">
        <v>5e-5</v>
      </c>
      <c r="Q147" s="162"/>
    </row>
    <row r="148" s="138" customFormat="1" ht="27" hidden="1" customHeight="1" spans="1:17">
      <c r="A148" s="163">
        <v>89</v>
      </c>
      <c r="B148" s="43" t="s">
        <v>297</v>
      </c>
      <c r="C148" s="142" t="s">
        <v>238</v>
      </c>
      <c r="D148" s="14" t="s">
        <v>27</v>
      </c>
      <c r="E148" s="14" t="s">
        <v>34</v>
      </c>
      <c r="F148" s="43" t="s">
        <v>140</v>
      </c>
      <c r="G148" s="43" t="s">
        <v>39</v>
      </c>
      <c r="H148" s="149">
        <v>246100000</v>
      </c>
      <c r="I148" s="163">
        <v>10</v>
      </c>
      <c r="J148" s="163" t="s">
        <v>205</v>
      </c>
      <c r="K148" s="165">
        <v>0.0293</v>
      </c>
      <c r="L148" s="21">
        <f t="shared" si="6"/>
        <v>3605545.26825</v>
      </c>
      <c r="M148" s="21"/>
      <c r="N148" s="21">
        <f>H148*K148/2</f>
        <v>3605365</v>
      </c>
      <c r="O148" s="31">
        <f t="shared" si="5"/>
        <v>180.26825</v>
      </c>
      <c r="P148" s="32">
        <v>5e-5</v>
      </c>
      <c r="Q148" s="161" t="s">
        <v>206</v>
      </c>
    </row>
    <row r="149" s="138" customFormat="1" ht="27" customHeight="1" spans="1:17">
      <c r="A149" s="164"/>
      <c r="B149" s="47"/>
      <c r="C149" s="141" t="s">
        <v>242</v>
      </c>
      <c r="D149" s="14"/>
      <c r="E149" s="14"/>
      <c r="F149" s="47"/>
      <c r="G149" s="47"/>
      <c r="H149" s="153"/>
      <c r="I149" s="164"/>
      <c r="J149" s="164"/>
      <c r="K149" s="166"/>
      <c r="L149" s="21">
        <f t="shared" si="6"/>
        <v>3605545.26825</v>
      </c>
      <c r="M149" s="21"/>
      <c r="N149" s="21">
        <f>H148*K148/2</f>
        <v>3605365</v>
      </c>
      <c r="O149" s="31">
        <f t="shared" si="5"/>
        <v>180.26825</v>
      </c>
      <c r="P149" s="32">
        <v>5e-5</v>
      </c>
      <c r="Q149" s="162"/>
    </row>
    <row r="150" s="138" customFormat="1" ht="27" hidden="1" customHeight="1" spans="1:17">
      <c r="A150" s="163">
        <v>90</v>
      </c>
      <c r="B150" s="43" t="s">
        <v>298</v>
      </c>
      <c r="C150" s="142" t="s">
        <v>238</v>
      </c>
      <c r="D150" s="14" t="s">
        <v>27</v>
      </c>
      <c r="E150" s="14" t="s">
        <v>34</v>
      </c>
      <c r="F150" s="43" t="s">
        <v>106</v>
      </c>
      <c r="G150" s="43" t="s">
        <v>39</v>
      </c>
      <c r="H150" s="149">
        <v>489000000</v>
      </c>
      <c r="I150" s="163">
        <v>10</v>
      </c>
      <c r="J150" s="163" t="s">
        <v>299</v>
      </c>
      <c r="K150" s="165">
        <v>0.0293</v>
      </c>
      <c r="L150" s="21">
        <f t="shared" si="6"/>
        <v>7164208.1925</v>
      </c>
      <c r="M150" s="21"/>
      <c r="N150" s="21">
        <f>H150*K150/2</f>
        <v>7163850</v>
      </c>
      <c r="O150" s="31">
        <f t="shared" si="5"/>
        <v>358.1925</v>
      </c>
      <c r="P150" s="32">
        <v>5e-5</v>
      </c>
      <c r="Q150" s="161" t="s">
        <v>206</v>
      </c>
    </row>
    <row r="151" s="138" customFormat="1" ht="27" customHeight="1" spans="1:17">
      <c r="A151" s="164"/>
      <c r="B151" s="47"/>
      <c r="C151" s="141" t="s">
        <v>242</v>
      </c>
      <c r="D151" s="14"/>
      <c r="E151" s="14"/>
      <c r="F151" s="47"/>
      <c r="G151" s="47"/>
      <c r="H151" s="153"/>
      <c r="I151" s="164"/>
      <c r="J151" s="164"/>
      <c r="K151" s="166"/>
      <c r="L151" s="21">
        <f t="shared" si="6"/>
        <v>7164208.1925</v>
      </c>
      <c r="M151" s="21"/>
      <c r="N151" s="21">
        <f>H150*K150/2</f>
        <v>7163850</v>
      </c>
      <c r="O151" s="31">
        <f t="shared" si="5"/>
        <v>358.1925</v>
      </c>
      <c r="P151" s="32">
        <v>5e-5</v>
      </c>
      <c r="Q151" s="162"/>
    </row>
    <row r="152" s="138" customFormat="1" ht="27" hidden="1" customHeight="1" spans="1:17">
      <c r="A152" s="163">
        <v>91</v>
      </c>
      <c r="B152" s="43" t="s">
        <v>300</v>
      </c>
      <c r="C152" s="142" t="s">
        <v>238</v>
      </c>
      <c r="D152" s="14" t="s">
        <v>27</v>
      </c>
      <c r="E152" s="14" t="s">
        <v>34</v>
      </c>
      <c r="F152" s="43" t="s">
        <v>301</v>
      </c>
      <c r="G152" s="43" t="s">
        <v>39</v>
      </c>
      <c r="H152" s="149">
        <v>85000000</v>
      </c>
      <c r="I152" s="163">
        <v>15</v>
      </c>
      <c r="J152" s="163" t="s">
        <v>216</v>
      </c>
      <c r="K152" s="165">
        <v>0.0343</v>
      </c>
      <c r="L152" s="21">
        <f t="shared" si="6"/>
        <v>1457822.8875</v>
      </c>
      <c r="M152" s="21"/>
      <c r="N152" s="21">
        <f>H152*K152/2</f>
        <v>1457750</v>
      </c>
      <c r="O152" s="31">
        <f t="shared" si="5"/>
        <v>72.8875</v>
      </c>
      <c r="P152" s="32">
        <v>5e-5</v>
      </c>
      <c r="Q152" s="161" t="s">
        <v>217</v>
      </c>
    </row>
    <row r="153" s="138" customFormat="1" ht="27" customHeight="1" spans="1:17">
      <c r="A153" s="164"/>
      <c r="B153" s="47"/>
      <c r="C153" s="141" t="s">
        <v>242</v>
      </c>
      <c r="D153" s="14"/>
      <c r="E153" s="14"/>
      <c r="F153" s="47"/>
      <c r="G153" s="47"/>
      <c r="H153" s="153"/>
      <c r="I153" s="164"/>
      <c r="J153" s="164"/>
      <c r="K153" s="166"/>
      <c r="L153" s="21">
        <f t="shared" si="6"/>
        <v>1457822.8875</v>
      </c>
      <c r="M153" s="21"/>
      <c r="N153" s="21">
        <f>H152*K152/2</f>
        <v>1457750</v>
      </c>
      <c r="O153" s="31">
        <f t="shared" si="5"/>
        <v>72.8875</v>
      </c>
      <c r="P153" s="32">
        <v>5e-5</v>
      </c>
      <c r="Q153" s="162"/>
    </row>
    <row r="154" s="138" customFormat="1" ht="27" hidden="1" customHeight="1" spans="1:17">
      <c r="A154" s="163">
        <v>92</v>
      </c>
      <c r="B154" s="43" t="s">
        <v>302</v>
      </c>
      <c r="C154" s="142" t="s">
        <v>238</v>
      </c>
      <c r="D154" s="14" t="s">
        <v>27</v>
      </c>
      <c r="E154" s="14" t="s">
        <v>34</v>
      </c>
      <c r="F154" s="43" t="s">
        <v>301</v>
      </c>
      <c r="G154" s="43" t="s">
        <v>39</v>
      </c>
      <c r="H154" s="149">
        <v>263000000</v>
      </c>
      <c r="I154" s="163">
        <v>15</v>
      </c>
      <c r="J154" s="163" t="s">
        <v>216</v>
      </c>
      <c r="K154" s="165">
        <v>0.0343</v>
      </c>
      <c r="L154" s="21">
        <f t="shared" si="6"/>
        <v>4510675.5225</v>
      </c>
      <c r="M154" s="21"/>
      <c r="N154" s="21">
        <f>H154*K154/2</f>
        <v>4510450</v>
      </c>
      <c r="O154" s="31">
        <f t="shared" si="5"/>
        <v>225.5225</v>
      </c>
      <c r="P154" s="32">
        <v>5e-5</v>
      </c>
      <c r="Q154" s="161" t="s">
        <v>217</v>
      </c>
    </row>
    <row r="155" s="138" customFormat="1" ht="27" customHeight="1" spans="1:17">
      <c r="A155" s="164"/>
      <c r="B155" s="47"/>
      <c r="C155" s="141" t="s">
        <v>242</v>
      </c>
      <c r="D155" s="14"/>
      <c r="E155" s="14"/>
      <c r="F155" s="47"/>
      <c r="G155" s="47"/>
      <c r="H155" s="153"/>
      <c r="I155" s="164"/>
      <c r="J155" s="164"/>
      <c r="K155" s="166"/>
      <c r="L155" s="21">
        <f t="shared" si="6"/>
        <v>4510675.5225</v>
      </c>
      <c r="M155" s="21"/>
      <c r="N155" s="21">
        <f>H154*K154/2</f>
        <v>4510450</v>
      </c>
      <c r="O155" s="31">
        <f t="shared" si="5"/>
        <v>225.5225</v>
      </c>
      <c r="P155" s="32">
        <v>5e-5</v>
      </c>
      <c r="Q155" s="162"/>
    </row>
    <row r="156" s="138" customFormat="1" ht="27" hidden="1" customHeight="1" spans="1:17">
      <c r="A156" s="17">
        <v>93</v>
      </c>
      <c r="B156" s="14" t="s">
        <v>303</v>
      </c>
      <c r="C156" s="142" t="s">
        <v>238</v>
      </c>
      <c r="D156" s="14" t="s">
        <v>27</v>
      </c>
      <c r="E156" s="10" t="s">
        <v>34</v>
      </c>
      <c r="F156" s="14" t="s">
        <v>304</v>
      </c>
      <c r="G156" s="14" t="s">
        <v>39</v>
      </c>
      <c r="H156" s="22">
        <v>57000000</v>
      </c>
      <c r="I156" s="17">
        <v>7</v>
      </c>
      <c r="J156" s="17" t="s">
        <v>192</v>
      </c>
      <c r="K156" s="34">
        <v>0.028</v>
      </c>
      <c r="L156" s="21">
        <f t="shared" si="6"/>
        <v>1596079.8</v>
      </c>
      <c r="M156" s="21"/>
      <c r="N156" s="21">
        <f>H156*K156</f>
        <v>1596000</v>
      </c>
      <c r="O156" s="31">
        <f t="shared" si="5"/>
        <v>79.8</v>
      </c>
      <c r="P156" s="32">
        <v>5e-5</v>
      </c>
      <c r="Q156" s="160" t="s">
        <v>196</v>
      </c>
    </row>
    <row r="157" s="138" customFormat="1" ht="21.75" hidden="1" customHeight="1" spans="1:17">
      <c r="A157" s="21"/>
      <c r="B157" s="21" t="s">
        <v>14</v>
      </c>
      <c r="C157" s="21"/>
      <c r="D157" s="21"/>
      <c r="E157" s="21"/>
      <c r="F157" s="21"/>
      <c r="G157" s="21"/>
      <c r="H157" s="22">
        <f>SUM(H7:H156)</f>
        <v>73260000000</v>
      </c>
      <c r="I157" s="22"/>
      <c r="J157" s="22"/>
      <c r="K157" s="22"/>
      <c r="L157" s="21">
        <f>SUM(L7:L156)</f>
        <v>5590494333.429</v>
      </c>
      <c r="M157" s="21">
        <f>SUM(M7:M156)</f>
        <v>3105510000</v>
      </c>
      <c r="N157" s="21">
        <f>SUM(N7:N156)</f>
        <v>2484798580</v>
      </c>
      <c r="O157" s="21">
        <f>SUM(O7:O156)</f>
        <v>185753.429</v>
      </c>
      <c r="P157" s="22" t="s">
        <v>305</v>
      </c>
      <c r="Q157" s="175"/>
    </row>
  </sheetData>
  <autoFilter ref="A6:Q157">
    <filterColumn colId="2">
      <colorFilter dxfId="0"/>
    </filterColumn>
    <extLst/>
  </autoFilter>
  <mergeCells count="617">
    <mergeCell ref="B2:O2"/>
    <mergeCell ref="L5:P5"/>
    <mergeCell ref="A5:A6"/>
    <mergeCell ref="A9:A10"/>
    <mergeCell ref="A14:A15"/>
    <mergeCell ref="A16:A17"/>
    <mergeCell ref="A18:A19"/>
    <mergeCell ref="A20:A21"/>
    <mergeCell ref="A22:A23"/>
    <mergeCell ref="A24:A25"/>
    <mergeCell ref="A29:A30"/>
    <mergeCell ref="A31:A32"/>
    <mergeCell ref="A37:A38"/>
    <mergeCell ref="A40:A41"/>
    <mergeCell ref="A45:A46"/>
    <mergeCell ref="A47:A48"/>
    <mergeCell ref="A56:A57"/>
    <mergeCell ref="A58:A59"/>
    <mergeCell ref="A61:A62"/>
    <mergeCell ref="A64:A65"/>
    <mergeCell ref="A66:A67"/>
    <mergeCell ref="A68:A69"/>
    <mergeCell ref="A72:A73"/>
    <mergeCell ref="A74:A75"/>
    <mergeCell ref="A76:A77"/>
    <mergeCell ref="A78:A79"/>
    <mergeCell ref="A80:A81"/>
    <mergeCell ref="A82:A83"/>
    <mergeCell ref="A84:A85"/>
    <mergeCell ref="A86:A87"/>
    <mergeCell ref="A91:A92"/>
    <mergeCell ref="A93:A94"/>
    <mergeCell ref="A95:A96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6:A127"/>
    <mergeCell ref="A128:A129"/>
    <mergeCell ref="A131:A132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B5:B6"/>
    <mergeCell ref="B9:B10"/>
    <mergeCell ref="B14:B15"/>
    <mergeCell ref="B16:B17"/>
    <mergeCell ref="B18:B19"/>
    <mergeCell ref="B20:B21"/>
    <mergeCell ref="B22:B23"/>
    <mergeCell ref="B24:B25"/>
    <mergeCell ref="B29:B30"/>
    <mergeCell ref="B31:B32"/>
    <mergeCell ref="B37:B38"/>
    <mergeCell ref="B40:B41"/>
    <mergeCell ref="B45:B46"/>
    <mergeCell ref="B47:B48"/>
    <mergeCell ref="B56:B57"/>
    <mergeCell ref="B58:B59"/>
    <mergeCell ref="B61:B62"/>
    <mergeCell ref="B64:B65"/>
    <mergeCell ref="B66:B67"/>
    <mergeCell ref="B68:B69"/>
    <mergeCell ref="B72:B73"/>
    <mergeCell ref="B74:B75"/>
    <mergeCell ref="B76:B77"/>
    <mergeCell ref="B78:B79"/>
    <mergeCell ref="B80:B81"/>
    <mergeCell ref="B82:B83"/>
    <mergeCell ref="B84:B85"/>
    <mergeCell ref="B86:B87"/>
    <mergeCell ref="B91:B92"/>
    <mergeCell ref="B93:B94"/>
    <mergeCell ref="B95:B96"/>
    <mergeCell ref="B97:B98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6:B127"/>
    <mergeCell ref="B128:B129"/>
    <mergeCell ref="B131:B132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C5:C6"/>
    <mergeCell ref="D5:D6"/>
    <mergeCell ref="D9:D10"/>
    <mergeCell ref="D14:D15"/>
    <mergeCell ref="D16:D17"/>
    <mergeCell ref="D18:D19"/>
    <mergeCell ref="D20:D21"/>
    <mergeCell ref="D22:D23"/>
    <mergeCell ref="D24:D25"/>
    <mergeCell ref="D29:D30"/>
    <mergeCell ref="D37:D38"/>
    <mergeCell ref="D40:D41"/>
    <mergeCell ref="D45:D46"/>
    <mergeCell ref="D47:D48"/>
    <mergeCell ref="D56:D57"/>
    <mergeCell ref="D58:D59"/>
    <mergeCell ref="D61:D62"/>
    <mergeCell ref="D64:D65"/>
    <mergeCell ref="D66:D67"/>
    <mergeCell ref="D68:D69"/>
    <mergeCell ref="D72:D73"/>
    <mergeCell ref="D74:D75"/>
    <mergeCell ref="D76:D77"/>
    <mergeCell ref="D78:D79"/>
    <mergeCell ref="D80:D81"/>
    <mergeCell ref="D82:D83"/>
    <mergeCell ref="D84:D85"/>
    <mergeCell ref="D86:D87"/>
    <mergeCell ref="D91:D92"/>
    <mergeCell ref="D93:D94"/>
    <mergeCell ref="D95:D96"/>
    <mergeCell ref="D97:D98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6:D127"/>
    <mergeCell ref="D128:D129"/>
    <mergeCell ref="D131:D132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E5:E6"/>
    <mergeCell ref="E29:E30"/>
    <mergeCell ref="E37:E38"/>
    <mergeCell ref="E40:E41"/>
    <mergeCell ref="E45:E46"/>
    <mergeCell ref="E47:E48"/>
    <mergeCell ref="E56:E57"/>
    <mergeCell ref="E58:E59"/>
    <mergeCell ref="E61:E62"/>
    <mergeCell ref="E64:E65"/>
    <mergeCell ref="E66:E67"/>
    <mergeCell ref="E68:E69"/>
    <mergeCell ref="E72:E73"/>
    <mergeCell ref="E74:E75"/>
    <mergeCell ref="E76:E77"/>
    <mergeCell ref="E78:E79"/>
    <mergeCell ref="E80:E81"/>
    <mergeCell ref="E82:E83"/>
    <mergeCell ref="E84:E85"/>
    <mergeCell ref="E86:E87"/>
    <mergeCell ref="E91:E92"/>
    <mergeCell ref="E93:E94"/>
    <mergeCell ref="E95:E96"/>
    <mergeCell ref="E97:E98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126:E127"/>
    <mergeCell ref="E128:E129"/>
    <mergeCell ref="E131:E132"/>
    <mergeCell ref="E134:E135"/>
    <mergeCell ref="E136:E137"/>
    <mergeCell ref="E138:E139"/>
    <mergeCell ref="E140:E141"/>
    <mergeCell ref="E142:E143"/>
    <mergeCell ref="E144:E145"/>
    <mergeCell ref="E146:E147"/>
    <mergeCell ref="E148:E149"/>
    <mergeCell ref="E150:E151"/>
    <mergeCell ref="E152:E153"/>
    <mergeCell ref="E154:E155"/>
    <mergeCell ref="F5:F6"/>
    <mergeCell ref="F9:F10"/>
    <mergeCell ref="F14:F15"/>
    <mergeCell ref="F16:F17"/>
    <mergeCell ref="F18:F19"/>
    <mergeCell ref="F20:F21"/>
    <mergeCell ref="F22:F23"/>
    <mergeCell ref="F24:F25"/>
    <mergeCell ref="F29:F30"/>
    <mergeCell ref="F37:F38"/>
    <mergeCell ref="F40:F41"/>
    <mergeCell ref="F45:F46"/>
    <mergeCell ref="F47:F48"/>
    <mergeCell ref="F56:F57"/>
    <mergeCell ref="F58:F59"/>
    <mergeCell ref="F61:F62"/>
    <mergeCell ref="F64:F65"/>
    <mergeCell ref="F66:F67"/>
    <mergeCell ref="F68:F69"/>
    <mergeCell ref="F72:F73"/>
    <mergeCell ref="F74:F75"/>
    <mergeCell ref="F76:F77"/>
    <mergeCell ref="F78:F79"/>
    <mergeCell ref="F80:F81"/>
    <mergeCell ref="F82:F83"/>
    <mergeCell ref="F84:F85"/>
    <mergeCell ref="F86:F87"/>
    <mergeCell ref="F91:F92"/>
    <mergeCell ref="F93:F94"/>
    <mergeCell ref="F95:F96"/>
    <mergeCell ref="F97:F98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6:F127"/>
    <mergeCell ref="F128:F129"/>
    <mergeCell ref="F131:F132"/>
    <mergeCell ref="F134:F135"/>
    <mergeCell ref="F136:F137"/>
    <mergeCell ref="F138:F139"/>
    <mergeCell ref="F140:F141"/>
    <mergeCell ref="F142:F143"/>
    <mergeCell ref="F144:F145"/>
    <mergeCell ref="F146:F147"/>
    <mergeCell ref="F148:F149"/>
    <mergeCell ref="F150:F151"/>
    <mergeCell ref="F152:F153"/>
    <mergeCell ref="F154:F155"/>
    <mergeCell ref="G5:G6"/>
    <mergeCell ref="G9:G10"/>
    <mergeCell ref="G14:G15"/>
    <mergeCell ref="G16:G17"/>
    <mergeCell ref="G18:G19"/>
    <mergeCell ref="G20:G21"/>
    <mergeCell ref="G22:G23"/>
    <mergeCell ref="G24:G25"/>
    <mergeCell ref="G29:G30"/>
    <mergeCell ref="G37:G38"/>
    <mergeCell ref="G40:G41"/>
    <mergeCell ref="G45:G46"/>
    <mergeCell ref="G47:G48"/>
    <mergeCell ref="G56:G57"/>
    <mergeCell ref="G58:G59"/>
    <mergeCell ref="G61:G62"/>
    <mergeCell ref="G64:G65"/>
    <mergeCell ref="G66:G67"/>
    <mergeCell ref="G68:G69"/>
    <mergeCell ref="G72:G73"/>
    <mergeCell ref="G74:G75"/>
    <mergeCell ref="G76:G77"/>
    <mergeCell ref="G78:G79"/>
    <mergeCell ref="G80:G81"/>
    <mergeCell ref="G82:G83"/>
    <mergeCell ref="G84:G85"/>
    <mergeCell ref="G86:G87"/>
    <mergeCell ref="G91:G92"/>
    <mergeCell ref="G93:G94"/>
    <mergeCell ref="G95:G96"/>
    <mergeCell ref="G97:G98"/>
    <mergeCell ref="G100:G101"/>
    <mergeCell ref="G102:G103"/>
    <mergeCell ref="G104:G105"/>
    <mergeCell ref="G106:G107"/>
    <mergeCell ref="G108:G109"/>
    <mergeCell ref="G110:G111"/>
    <mergeCell ref="G112:G113"/>
    <mergeCell ref="G114:G115"/>
    <mergeCell ref="G116:G117"/>
    <mergeCell ref="G118:G119"/>
    <mergeCell ref="G120:G121"/>
    <mergeCell ref="G122:G123"/>
    <mergeCell ref="G126:G127"/>
    <mergeCell ref="G128:G129"/>
    <mergeCell ref="G131:G132"/>
    <mergeCell ref="G134:G135"/>
    <mergeCell ref="G136:G137"/>
    <mergeCell ref="G138:G139"/>
    <mergeCell ref="G140:G141"/>
    <mergeCell ref="G142:G143"/>
    <mergeCell ref="G144:G145"/>
    <mergeCell ref="G146:G147"/>
    <mergeCell ref="G148:G149"/>
    <mergeCell ref="G150:G151"/>
    <mergeCell ref="G152:G153"/>
    <mergeCell ref="G154:G155"/>
    <mergeCell ref="H5:H6"/>
    <mergeCell ref="H9:H10"/>
    <mergeCell ref="H14:H15"/>
    <mergeCell ref="H16:H17"/>
    <mergeCell ref="H18:H19"/>
    <mergeCell ref="H20:H21"/>
    <mergeCell ref="H22:H23"/>
    <mergeCell ref="H24:H25"/>
    <mergeCell ref="H29:H30"/>
    <mergeCell ref="H31:H32"/>
    <mergeCell ref="H37:H38"/>
    <mergeCell ref="H40:H41"/>
    <mergeCell ref="H45:H46"/>
    <mergeCell ref="H47:H48"/>
    <mergeCell ref="H56:H57"/>
    <mergeCell ref="H58:H59"/>
    <mergeCell ref="H61:H62"/>
    <mergeCell ref="H64:H65"/>
    <mergeCell ref="H66:H67"/>
    <mergeCell ref="H68:H69"/>
    <mergeCell ref="H72:H73"/>
    <mergeCell ref="H74:H75"/>
    <mergeCell ref="H76:H77"/>
    <mergeCell ref="H78:H79"/>
    <mergeCell ref="H80:H81"/>
    <mergeCell ref="H82:H83"/>
    <mergeCell ref="H84:H85"/>
    <mergeCell ref="H86:H87"/>
    <mergeCell ref="H91:H92"/>
    <mergeCell ref="H93:H94"/>
    <mergeCell ref="H95:H96"/>
    <mergeCell ref="H97:H98"/>
    <mergeCell ref="H100:H101"/>
    <mergeCell ref="H102:H103"/>
    <mergeCell ref="H104:H105"/>
    <mergeCell ref="H106:H107"/>
    <mergeCell ref="H108:H109"/>
    <mergeCell ref="H110:H111"/>
    <mergeCell ref="H112:H113"/>
    <mergeCell ref="H114:H115"/>
    <mergeCell ref="H116:H117"/>
    <mergeCell ref="H118:H119"/>
    <mergeCell ref="H120:H121"/>
    <mergeCell ref="H122:H123"/>
    <mergeCell ref="H126:H127"/>
    <mergeCell ref="H128:H129"/>
    <mergeCell ref="H131:H132"/>
    <mergeCell ref="H134:H135"/>
    <mergeCell ref="H136:H137"/>
    <mergeCell ref="H138:H139"/>
    <mergeCell ref="H140:H141"/>
    <mergeCell ref="H142:H143"/>
    <mergeCell ref="H144:H145"/>
    <mergeCell ref="H146:H147"/>
    <mergeCell ref="H148:H149"/>
    <mergeCell ref="H150:H151"/>
    <mergeCell ref="H152:H153"/>
    <mergeCell ref="H154:H155"/>
    <mergeCell ref="I5:I6"/>
    <mergeCell ref="I9:I10"/>
    <mergeCell ref="I14:I15"/>
    <mergeCell ref="I16:I17"/>
    <mergeCell ref="I18:I19"/>
    <mergeCell ref="I20:I21"/>
    <mergeCell ref="I22:I23"/>
    <mergeCell ref="I24:I25"/>
    <mergeCell ref="I29:I30"/>
    <mergeCell ref="I31:I32"/>
    <mergeCell ref="I37:I38"/>
    <mergeCell ref="I40:I41"/>
    <mergeCell ref="I45:I46"/>
    <mergeCell ref="I47:I48"/>
    <mergeCell ref="I56:I57"/>
    <mergeCell ref="I58:I59"/>
    <mergeCell ref="I61:I62"/>
    <mergeCell ref="I64:I65"/>
    <mergeCell ref="I66:I67"/>
    <mergeCell ref="I68:I69"/>
    <mergeCell ref="I72:I73"/>
    <mergeCell ref="I74:I75"/>
    <mergeCell ref="I76:I77"/>
    <mergeCell ref="I78:I79"/>
    <mergeCell ref="I80:I81"/>
    <mergeCell ref="I82:I83"/>
    <mergeCell ref="I84:I85"/>
    <mergeCell ref="I86:I87"/>
    <mergeCell ref="I91:I92"/>
    <mergeCell ref="I93:I94"/>
    <mergeCell ref="I95:I96"/>
    <mergeCell ref="I97:I98"/>
    <mergeCell ref="I100:I101"/>
    <mergeCell ref="I102:I103"/>
    <mergeCell ref="I104:I105"/>
    <mergeCell ref="I106:I107"/>
    <mergeCell ref="I108:I109"/>
    <mergeCell ref="I110:I111"/>
    <mergeCell ref="I112:I113"/>
    <mergeCell ref="I114:I115"/>
    <mergeCell ref="I116:I117"/>
    <mergeCell ref="I118:I119"/>
    <mergeCell ref="I120:I121"/>
    <mergeCell ref="I122:I123"/>
    <mergeCell ref="I126:I127"/>
    <mergeCell ref="I128:I129"/>
    <mergeCell ref="I131:I132"/>
    <mergeCell ref="I134:I135"/>
    <mergeCell ref="I136:I137"/>
    <mergeCell ref="I138:I139"/>
    <mergeCell ref="I140:I141"/>
    <mergeCell ref="I142:I143"/>
    <mergeCell ref="I144:I145"/>
    <mergeCell ref="I146:I147"/>
    <mergeCell ref="I148:I149"/>
    <mergeCell ref="I150:I151"/>
    <mergeCell ref="I152:I153"/>
    <mergeCell ref="I154:I155"/>
    <mergeCell ref="J5:J6"/>
    <mergeCell ref="J9:J10"/>
    <mergeCell ref="J14:J15"/>
    <mergeCell ref="J16:J17"/>
    <mergeCell ref="J18:J19"/>
    <mergeCell ref="J20:J21"/>
    <mergeCell ref="J22:J23"/>
    <mergeCell ref="J24:J25"/>
    <mergeCell ref="J29:J30"/>
    <mergeCell ref="J31:J32"/>
    <mergeCell ref="J37:J38"/>
    <mergeCell ref="J40:J41"/>
    <mergeCell ref="J45:J46"/>
    <mergeCell ref="J47:J48"/>
    <mergeCell ref="J56:J57"/>
    <mergeCell ref="J58:J59"/>
    <mergeCell ref="J61:J62"/>
    <mergeCell ref="J64:J65"/>
    <mergeCell ref="J66:J67"/>
    <mergeCell ref="J68:J69"/>
    <mergeCell ref="J72:J73"/>
    <mergeCell ref="J74:J75"/>
    <mergeCell ref="J76:J77"/>
    <mergeCell ref="J78:J79"/>
    <mergeCell ref="J80:J81"/>
    <mergeCell ref="J82:J83"/>
    <mergeCell ref="J84:J85"/>
    <mergeCell ref="J86:J87"/>
    <mergeCell ref="J91:J92"/>
    <mergeCell ref="J93:J94"/>
    <mergeCell ref="J95:J96"/>
    <mergeCell ref="J97:J98"/>
    <mergeCell ref="J100:J101"/>
    <mergeCell ref="J102:J103"/>
    <mergeCell ref="J104:J105"/>
    <mergeCell ref="J106:J107"/>
    <mergeCell ref="J108:J109"/>
    <mergeCell ref="J110:J111"/>
    <mergeCell ref="J112:J113"/>
    <mergeCell ref="J114:J115"/>
    <mergeCell ref="J116:J117"/>
    <mergeCell ref="J118:J119"/>
    <mergeCell ref="J120:J121"/>
    <mergeCell ref="J122:J123"/>
    <mergeCell ref="J126:J127"/>
    <mergeCell ref="J128:J129"/>
    <mergeCell ref="J131:J132"/>
    <mergeCell ref="J134:J135"/>
    <mergeCell ref="J136:J137"/>
    <mergeCell ref="J138:J139"/>
    <mergeCell ref="J140:J141"/>
    <mergeCell ref="J142:J143"/>
    <mergeCell ref="J144:J145"/>
    <mergeCell ref="J146:J147"/>
    <mergeCell ref="J148:J149"/>
    <mergeCell ref="J150:J151"/>
    <mergeCell ref="J152:J153"/>
    <mergeCell ref="J154:J155"/>
    <mergeCell ref="K5:K6"/>
    <mergeCell ref="K29:K30"/>
    <mergeCell ref="K31:K32"/>
    <mergeCell ref="K37:K38"/>
    <mergeCell ref="K40:K41"/>
    <mergeCell ref="K45:K46"/>
    <mergeCell ref="K47:K48"/>
    <mergeCell ref="K56:K57"/>
    <mergeCell ref="K58:K59"/>
    <mergeCell ref="K61:K62"/>
    <mergeCell ref="K64:K65"/>
    <mergeCell ref="K66:K67"/>
    <mergeCell ref="K68:K69"/>
    <mergeCell ref="K72:K73"/>
    <mergeCell ref="K74:K75"/>
    <mergeCell ref="K76:K77"/>
    <mergeCell ref="K78:K79"/>
    <mergeCell ref="K80:K81"/>
    <mergeCell ref="K82:K83"/>
    <mergeCell ref="K84:K85"/>
    <mergeCell ref="K86:K87"/>
    <mergeCell ref="K91:K92"/>
    <mergeCell ref="K93:K94"/>
    <mergeCell ref="K95:K96"/>
    <mergeCell ref="K97:K98"/>
    <mergeCell ref="K100:K101"/>
    <mergeCell ref="K102:K103"/>
    <mergeCell ref="K104:K105"/>
    <mergeCell ref="K106:K107"/>
    <mergeCell ref="K108:K109"/>
    <mergeCell ref="K110:K111"/>
    <mergeCell ref="K112:K113"/>
    <mergeCell ref="K114:K115"/>
    <mergeCell ref="K116:K117"/>
    <mergeCell ref="K118:K119"/>
    <mergeCell ref="K120:K121"/>
    <mergeCell ref="K122:K123"/>
    <mergeCell ref="K126:K127"/>
    <mergeCell ref="K128:K129"/>
    <mergeCell ref="K131:K132"/>
    <mergeCell ref="K134:K135"/>
    <mergeCell ref="K136:K137"/>
    <mergeCell ref="K138:K139"/>
    <mergeCell ref="K140:K141"/>
    <mergeCell ref="K142:K143"/>
    <mergeCell ref="K144:K145"/>
    <mergeCell ref="K146:K147"/>
    <mergeCell ref="K148:K149"/>
    <mergeCell ref="K150:K151"/>
    <mergeCell ref="K152:K153"/>
    <mergeCell ref="K154:K155"/>
    <mergeCell ref="Q5:Q6"/>
    <mergeCell ref="Q22:Q23"/>
    <mergeCell ref="Q24:Q25"/>
    <mergeCell ref="Q29:Q30"/>
    <mergeCell ref="Q31:Q32"/>
    <mergeCell ref="Q37:Q38"/>
    <mergeCell ref="Q40:Q41"/>
    <mergeCell ref="Q45:Q46"/>
    <mergeCell ref="Q47:Q48"/>
    <mergeCell ref="Q56:Q57"/>
    <mergeCell ref="Q58:Q59"/>
    <mergeCell ref="Q61:Q62"/>
    <mergeCell ref="Q64:Q65"/>
    <mergeCell ref="Q66:Q67"/>
    <mergeCell ref="Q68:Q69"/>
    <mergeCell ref="Q72:Q73"/>
    <mergeCell ref="Q74:Q75"/>
    <mergeCell ref="Q76:Q77"/>
    <mergeCell ref="Q78:Q79"/>
    <mergeCell ref="Q80:Q81"/>
    <mergeCell ref="Q82:Q83"/>
    <mergeCell ref="Q84:Q85"/>
    <mergeCell ref="Q86:Q87"/>
    <mergeCell ref="Q91:Q92"/>
    <mergeCell ref="Q93:Q94"/>
    <mergeCell ref="Q95:Q96"/>
    <mergeCell ref="Q97:Q98"/>
    <mergeCell ref="Q100:Q101"/>
    <mergeCell ref="Q102:Q103"/>
    <mergeCell ref="Q104:Q105"/>
    <mergeCell ref="Q106:Q107"/>
    <mergeCell ref="Q108:Q109"/>
    <mergeCell ref="Q110:Q111"/>
    <mergeCell ref="Q112:Q113"/>
    <mergeCell ref="Q114:Q115"/>
    <mergeCell ref="Q116:Q117"/>
    <mergeCell ref="Q118:Q119"/>
    <mergeCell ref="Q120:Q121"/>
    <mergeCell ref="Q122:Q123"/>
    <mergeCell ref="Q126:Q127"/>
    <mergeCell ref="Q128:Q129"/>
    <mergeCell ref="Q131:Q132"/>
    <mergeCell ref="Q134:Q135"/>
    <mergeCell ref="Q136:Q137"/>
    <mergeCell ref="Q138:Q139"/>
    <mergeCell ref="Q140:Q141"/>
    <mergeCell ref="Q142:Q143"/>
    <mergeCell ref="Q144:Q145"/>
    <mergeCell ref="Q146:Q147"/>
    <mergeCell ref="Q148:Q149"/>
    <mergeCell ref="Q150:Q151"/>
    <mergeCell ref="Q152:Q153"/>
    <mergeCell ref="Q154:Q155"/>
  </mergeCells>
  <pageMargins left="0.47244094488189" right="0.31496062992126" top="0.984251968503937" bottom="0.984251968503937" header="0.511811023622047" footer="0.511811023622047"/>
  <pageSetup paperSize="9" scale="35" fitToHeight="0" orientation="landscape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6"/>
  <sheetViews>
    <sheetView showZeros="0" workbookViewId="0">
      <selection activeCell="H12" sqref="H12:H25"/>
    </sheetView>
  </sheetViews>
  <sheetFormatPr defaultColWidth="9" defaultRowHeight="14.25" outlineLevelRow="5"/>
  <cols>
    <col min="1" max="1" width="5.5" style="2" customWidth="1"/>
    <col min="2" max="2" width="20" customWidth="1"/>
    <col min="3" max="3" width="14.125" customWidth="1"/>
    <col min="4" max="4" width="11.75" customWidth="1"/>
    <col min="5" max="5" width="12.125" customWidth="1"/>
    <col min="6" max="6" width="16.375" customWidth="1"/>
    <col min="7" max="7" width="15.625" customWidth="1"/>
    <col min="8" max="8" width="17.625" customWidth="1"/>
    <col min="9" max="10" width="10.75" customWidth="1"/>
    <col min="11" max="11" width="10.875" customWidth="1"/>
    <col min="12" max="12" width="20.25" customWidth="1"/>
    <col min="13" max="13" width="17.875" customWidth="1"/>
    <col min="14" max="14" width="16.75" customWidth="1"/>
    <col min="15" max="16" width="12.625" customWidth="1"/>
    <col min="17" max="17" width="47" customWidth="1"/>
  </cols>
  <sheetData>
    <row r="2" ht="20.25" spans="2:16">
      <c r="B2" s="137" t="s">
        <v>306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83"/>
      <c r="N2" s="83"/>
      <c r="O2" s="83"/>
      <c r="P2" s="83"/>
    </row>
    <row r="4" spans="2:17">
      <c r="B4" s="2"/>
      <c r="C4" s="2"/>
      <c r="D4" s="2"/>
      <c r="E4" s="2"/>
      <c r="F4" s="2"/>
      <c r="G4" s="2"/>
      <c r="I4" s="3"/>
      <c r="J4" s="2"/>
      <c r="K4" s="2"/>
      <c r="O4" s="84" t="s">
        <v>1</v>
      </c>
      <c r="P4" s="84"/>
      <c r="Q4" s="36"/>
    </row>
    <row r="5" spans="1:17">
      <c r="A5" s="26"/>
      <c r="B5" s="26" t="s">
        <v>2</v>
      </c>
      <c r="C5" s="26" t="s">
        <v>3</v>
      </c>
      <c r="D5" s="38" t="s">
        <v>4</v>
      </c>
      <c r="E5" s="26" t="s">
        <v>5</v>
      </c>
      <c r="F5" s="26" t="s">
        <v>6</v>
      </c>
      <c r="G5" s="26" t="s">
        <v>7</v>
      </c>
      <c r="H5" s="26" t="s">
        <v>8</v>
      </c>
      <c r="I5" s="85" t="s">
        <v>9</v>
      </c>
      <c r="J5" s="26" t="s">
        <v>10</v>
      </c>
      <c r="K5" s="26" t="s">
        <v>11</v>
      </c>
      <c r="L5" s="86" t="s">
        <v>12</v>
      </c>
      <c r="M5" s="87"/>
      <c r="N5" s="87"/>
      <c r="O5" s="87"/>
      <c r="P5" s="88"/>
      <c r="Q5" s="38" t="s">
        <v>13</v>
      </c>
    </row>
    <row r="6" ht="24" spans="1:17">
      <c r="A6" s="26"/>
      <c r="B6" s="26"/>
      <c r="C6" s="26"/>
      <c r="D6" s="39"/>
      <c r="E6" s="26"/>
      <c r="F6" s="26"/>
      <c r="G6" s="26"/>
      <c r="H6" s="26"/>
      <c r="I6" s="85"/>
      <c r="J6" s="26"/>
      <c r="K6" s="26"/>
      <c r="L6" s="27" t="s">
        <v>14</v>
      </c>
      <c r="M6" s="27" t="s">
        <v>15</v>
      </c>
      <c r="N6" s="27" t="s">
        <v>16</v>
      </c>
      <c r="O6" s="27" t="s">
        <v>17</v>
      </c>
      <c r="P6" s="27" t="s">
        <v>18</v>
      </c>
      <c r="Q6" s="39"/>
    </row>
  </sheetData>
  <mergeCells count="13">
    <mergeCell ref="L5:P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Q5:Q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75"/>
  <sheetViews>
    <sheetView showZeros="0" topLeftCell="A58" workbookViewId="0">
      <selection activeCell="H12" sqref="H12:H25"/>
    </sheetView>
  </sheetViews>
  <sheetFormatPr defaultColWidth="9" defaultRowHeight="14.25"/>
  <cols>
    <col min="1" max="1" width="9" style="2"/>
    <col min="2" max="2" width="14.5" style="2" customWidth="1"/>
    <col min="3" max="3" width="11.25" style="2" customWidth="1"/>
    <col min="4" max="4" width="11.75" style="2" hidden="1" customWidth="1"/>
    <col min="5" max="5" width="12.125" style="2" hidden="1" customWidth="1"/>
    <col min="6" max="6" width="28.625" style="2" hidden="1" customWidth="1"/>
    <col min="7" max="7" width="16.625" style="2" customWidth="1"/>
    <col min="8" max="8" width="17.625" customWidth="1"/>
    <col min="9" max="9" width="10.75" style="3" customWidth="1"/>
    <col min="10" max="10" width="10.75" style="2" customWidth="1"/>
    <col min="11" max="11" width="10.875" style="2" customWidth="1"/>
    <col min="12" max="12" width="20.25" customWidth="1"/>
    <col min="13" max="13" width="17.75" customWidth="1"/>
    <col min="14" max="14" width="18.375" customWidth="1"/>
    <col min="15" max="16" width="12.625" customWidth="1"/>
    <col min="17" max="17" width="44" style="36" customWidth="1"/>
  </cols>
  <sheetData>
    <row r="2" ht="20.25" spans="2:16">
      <c r="B2" s="37" t="s">
        <v>307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83"/>
    </row>
    <row r="4" spans="15:16">
      <c r="O4" s="84" t="s">
        <v>1</v>
      </c>
      <c r="P4" s="84"/>
    </row>
    <row r="5" spans="1:17">
      <c r="A5" s="26"/>
      <c r="B5" s="26" t="s">
        <v>2</v>
      </c>
      <c r="C5" s="26" t="s">
        <v>3</v>
      </c>
      <c r="D5" s="38" t="s">
        <v>4</v>
      </c>
      <c r="E5" s="26" t="s">
        <v>5</v>
      </c>
      <c r="F5" s="26" t="s">
        <v>6</v>
      </c>
      <c r="G5" s="26" t="s">
        <v>7</v>
      </c>
      <c r="H5" s="26" t="s">
        <v>8</v>
      </c>
      <c r="I5" s="85" t="s">
        <v>9</v>
      </c>
      <c r="J5" s="26" t="s">
        <v>10</v>
      </c>
      <c r="K5" s="26" t="s">
        <v>11</v>
      </c>
      <c r="L5" s="86" t="s">
        <v>12</v>
      </c>
      <c r="M5" s="87"/>
      <c r="N5" s="87"/>
      <c r="O5" s="87"/>
      <c r="P5" s="88"/>
      <c r="Q5" s="38" t="s">
        <v>13</v>
      </c>
    </row>
    <row r="6" ht="24" spans="1:17">
      <c r="A6" s="26"/>
      <c r="B6" s="26"/>
      <c r="C6" s="26"/>
      <c r="D6" s="39"/>
      <c r="E6" s="26"/>
      <c r="F6" s="26"/>
      <c r="G6" s="26"/>
      <c r="H6" s="26"/>
      <c r="I6" s="85"/>
      <c r="J6" s="26"/>
      <c r="K6" s="26"/>
      <c r="L6" s="27" t="s">
        <v>14</v>
      </c>
      <c r="M6" s="27" t="s">
        <v>15</v>
      </c>
      <c r="N6" s="27" t="s">
        <v>16</v>
      </c>
      <c r="O6" s="27" t="s">
        <v>17</v>
      </c>
      <c r="P6" s="27" t="s">
        <v>18</v>
      </c>
      <c r="Q6" s="39"/>
    </row>
    <row r="7" ht="27" customHeight="1" spans="1:17">
      <c r="A7" s="9">
        <v>1</v>
      </c>
      <c r="B7" s="40" t="s">
        <v>25</v>
      </c>
      <c r="C7" s="14">
        <v>42301</v>
      </c>
      <c r="D7" s="14" t="s">
        <v>27</v>
      </c>
      <c r="E7" s="10" t="s">
        <v>22</v>
      </c>
      <c r="F7" s="10" t="s">
        <v>23</v>
      </c>
      <c r="G7" s="41" t="s">
        <v>42</v>
      </c>
      <c r="H7" s="42">
        <v>300000000</v>
      </c>
      <c r="I7" s="50">
        <v>7</v>
      </c>
      <c r="J7" s="89">
        <v>2021</v>
      </c>
      <c r="K7" s="90">
        <v>0.0379</v>
      </c>
      <c r="L7" s="91">
        <f t="shared" ref="L7:L70" si="0">SUM(M7:O7)</f>
        <v>11370568.5</v>
      </c>
      <c r="M7" s="92"/>
      <c r="N7" s="93">
        <f>H7*K7</f>
        <v>11370000</v>
      </c>
      <c r="O7" s="92">
        <f t="shared" ref="O7:O70" si="1">(M7+N7)*P7</f>
        <v>568.5</v>
      </c>
      <c r="P7" s="94">
        <v>5e-5</v>
      </c>
      <c r="Q7" s="116"/>
    </row>
    <row r="8" ht="27" customHeight="1" spans="1:17">
      <c r="A8" s="9">
        <v>2</v>
      </c>
      <c r="B8" s="40" t="s">
        <v>29</v>
      </c>
      <c r="C8" s="14">
        <v>42118</v>
      </c>
      <c r="D8" s="43" t="s">
        <v>27</v>
      </c>
      <c r="E8" s="44" t="s">
        <v>22</v>
      </c>
      <c r="F8" s="44" t="s">
        <v>23</v>
      </c>
      <c r="G8" s="45" t="s">
        <v>132</v>
      </c>
      <c r="H8" s="46">
        <v>500000000</v>
      </c>
      <c r="I8" s="52">
        <v>10</v>
      </c>
      <c r="J8" s="95">
        <v>2024</v>
      </c>
      <c r="K8" s="90">
        <v>0.0381</v>
      </c>
      <c r="L8" s="91">
        <f t="shared" si="0"/>
        <v>9525476.25</v>
      </c>
      <c r="M8" s="92"/>
      <c r="N8" s="93">
        <f>H8/2*K8</f>
        <v>9525000</v>
      </c>
      <c r="O8" s="92">
        <f t="shared" si="1"/>
        <v>476.25</v>
      </c>
      <c r="P8" s="94">
        <v>5e-5</v>
      </c>
      <c r="Q8" s="116"/>
    </row>
    <row r="9" ht="27" customHeight="1" spans="1:17">
      <c r="A9" s="9"/>
      <c r="B9" s="40"/>
      <c r="C9" s="14">
        <v>42301</v>
      </c>
      <c r="D9" s="47"/>
      <c r="E9" s="44" t="s">
        <v>22</v>
      </c>
      <c r="F9" s="48"/>
      <c r="G9" s="49"/>
      <c r="H9" s="46"/>
      <c r="I9" s="55"/>
      <c r="J9" s="96"/>
      <c r="K9" s="90">
        <v>0.0381</v>
      </c>
      <c r="L9" s="91">
        <f t="shared" si="0"/>
        <v>9525476.25</v>
      </c>
      <c r="M9" s="92"/>
      <c r="N9" s="93">
        <f>H8/2*K9</f>
        <v>9525000</v>
      </c>
      <c r="O9" s="92">
        <f t="shared" si="1"/>
        <v>476.25</v>
      </c>
      <c r="P9" s="94">
        <v>5e-5</v>
      </c>
      <c r="Q9" s="116"/>
    </row>
    <row r="10" ht="27" customHeight="1" spans="1:17">
      <c r="A10" s="9">
        <v>3</v>
      </c>
      <c r="B10" s="40" t="s">
        <v>36</v>
      </c>
      <c r="C10" s="14">
        <v>43355</v>
      </c>
      <c r="D10" s="14" t="s">
        <v>27</v>
      </c>
      <c r="E10" s="10" t="s">
        <v>22</v>
      </c>
      <c r="F10" s="50" t="s">
        <v>38</v>
      </c>
      <c r="G10" s="51" t="s">
        <v>39</v>
      </c>
      <c r="H10" s="42">
        <v>300000000</v>
      </c>
      <c r="I10" s="50">
        <v>2</v>
      </c>
      <c r="J10" s="89">
        <v>2020</v>
      </c>
      <c r="K10" s="97">
        <v>0.0341</v>
      </c>
      <c r="L10" s="91">
        <f t="shared" si="0"/>
        <v>310245511.5</v>
      </c>
      <c r="M10" s="42">
        <v>300000000</v>
      </c>
      <c r="N10" s="93">
        <f>H10*K10</f>
        <v>10230000</v>
      </c>
      <c r="O10" s="92">
        <f t="shared" si="1"/>
        <v>15511.5</v>
      </c>
      <c r="P10" s="94">
        <v>5e-5</v>
      </c>
      <c r="Q10" s="117"/>
    </row>
    <row r="11" ht="27" customHeight="1" spans="1:17">
      <c r="A11" s="9">
        <v>4</v>
      </c>
      <c r="B11" s="40" t="s">
        <v>40</v>
      </c>
      <c r="C11" s="14">
        <v>43355</v>
      </c>
      <c r="D11" s="14" t="s">
        <v>27</v>
      </c>
      <c r="E11" s="10" t="s">
        <v>22</v>
      </c>
      <c r="F11" s="50" t="s">
        <v>41</v>
      </c>
      <c r="G11" s="51" t="s">
        <v>42</v>
      </c>
      <c r="H11" s="42">
        <v>1000000000</v>
      </c>
      <c r="I11" s="50">
        <v>5</v>
      </c>
      <c r="J11" s="89">
        <v>2023</v>
      </c>
      <c r="K11" s="97">
        <v>0.0383</v>
      </c>
      <c r="L11" s="91">
        <f t="shared" si="0"/>
        <v>38301915</v>
      </c>
      <c r="M11" s="92"/>
      <c r="N11" s="93">
        <f>H11*K11</f>
        <v>38300000</v>
      </c>
      <c r="O11" s="92">
        <f t="shared" si="1"/>
        <v>1915</v>
      </c>
      <c r="P11" s="94">
        <v>5e-5</v>
      </c>
      <c r="Q11" s="117"/>
    </row>
    <row r="12" ht="27" customHeight="1" spans="1:17">
      <c r="A12" s="9">
        <v>5</v>
      </c>
      <c r="B12" s="40" t="s">
        <v>51</v>
      </c>
      <c r="C12" s="14">
        <v>43187</v>
      </c>
      <c r="D12" s="43" t="s">
        <v>27</v>
      </c>
      <c r="E12" s="44" t="s">
        <v>34</v>
      </c>
      <c r="F12" s="52" t="s">
        <v>52</v>
      </c>
      <c r="G12" s="53" t="s">
        <v>53</v>
      </c>
      <c r="H12" s="54">
        <v>1000000000</v>
      </c>
      <c r="I12" s="52">
        <v>15</v>
      </c>
      <c r="J12" s="52" t="s">
        <v>54</v>
      </c>
      <c r="K12" s="97">
        <v>0.0433</v>
      </c>
      <c r="L12" s="91">
        <f t="shared" si="0"/>
        <v>21651082.5</v>
      </c>
      <c r="M12" s="92"/>
      <c r="N12" s="93">
        <f>H12*K12/2</f>
        <v>21650000</v>
      </c>
      <c r="O12" s="92">
        <f t="shared" si="1"/>
        <v>1082.5</v>
      </c>
      <c r="P12" s="94">
        <v>5e-5</v>
      </c>
      <c r="Q12" s="118" t="s">
        <v>55</v>
      </c>
    </row>
    <row r="13" ht="27" customHeight="1" spans="1:17">
      <c r="A13" s="9"/>
      <c r="B13" s="40"/>
      <c r="C13" s="14">
        <v>43371</v>
      </c>
      <c r="D13" s="47"/>
      <c r="E13" s="44" t="s">
        <v>34</v>
      </c>
      <c r="F13" s="55"/>
      <c r="G13" s="56"/>
      <c r="H13" s="57"/>
      <c r="I13" s="55"/>
      <c r="J13" s="55"/>
      <c r="K13" s="97">
        <v>0.0433</v>
      </c>
      <c r="L13" s="91">
        <f t="shared" si="0"/>
        <v>21651082.5</v>
      </c>
      <c r="M13" s="92"/>
      <c r="N13" s="93">
        <f>H12*K13/2</f>
        <v>21650000</v>
      </c>
      <c r="O13" s="92">
        <f t="shared" si="1"/>
        <v>1082.5</v>
      </c>
      <c r="P13" s="94">
        <v>5e-5</v>
      </c>
      <c r="Q13" s="119"/>
    </row>
    <row r="14" ht="27" customHeight="1" spans="1:17">
      <c r="A14" s="9">
        <v>6</v>
      </c>
      <c r="B14" s="40" t="s">
        <v>56</v>
      </c>
      <c r="C14" s="14">
        <v>43187</v>
      </c>
      <c r="D14" s="43" t="s">
        <v>27</v>
      </c>
      <c r="E14" s="44" t="s">
        <v>34</v>
      </c>
      <c r="F14" s="52" t="s">
        <v>57</v>
      </c>
      <c r="G14" s="53" t="s">
        <v>58</v>
      </c>
      <c r="H14" s="54">
        <v>500000000</v>
      </c>
      <c r="I14" s="52">
        <v>10</v>
      </c>
      <c r="J14" s="95">
        <v>2028</v>
      </c>
      <c r="K14" s="97">
        <v>0.0407</v>
      </c>
      <c r="L14" s="91">
        <f t="shared" si="0"/>
        <v>10175508.75</v>
      </c>
      <c r="M14" s="92"/>
      <c r="N14" s="93">
        <f>H14*K14/2</f>
        <v>10175000</v>
      </c>
      <c r="O14" s="92">
        <f t="shared" si="1"/>
        <v>508.75</v>
      </c>
      <c r="P14" s="94">
        <v>5e-5</v>
      </c>
      <c r="Q14" s="120"/>
    </row>
    <row r="15" ht="27" customHeight="1" spans="1:17">
      <c r="A15" s="9"/>
      <c r="B15" s="40"/>
      <c r="C15" s="14">
        <v>43371</v>
      </c>
      <c r="D15" s="47"/>
      <c r="E15" s="44" t="s">
        <v>34</v>
      </c>
      <c r="F15" s="55"/>
      <c r="G15" s="56"/>
      <c r="H15" s="57"/>
      <c r="I15" s="55"/>
      <c r="J15" s="96"/>
      <c r="K15" s="97">
        <v>0.0407</v>
      </c>
      <c r="L15" s="91">
        <f t="shared" si="0"/>
        <v>10175508.75</v>
      </c>
      <c r="M15" s="92"/>
      <c r="N15" s="93">
        <f>H14*K15/2</f>
        <v>10175000</v>
      </c>
      <c r="O15" s="92">
        <f t="shared" si="1"/>
        <v>508.75</v>
      </c>
      <c r="P15" s="94">
        <v>5e-5</v>
      </c>
      <c r="Q15" s="121"/>
    </row>
    <row r="16" ht="27" customHeight="1" spans="1:17">
      <c r="A16" s="9">
        <v>7</v>
      </c>
      <c r="B16" s="40" t="s">
        <v>59</v>
      </c>
      <c r="C16" s="14">
        <v>43187</v>
      </c>
      <c r="D16" s="43" t="s">
        <v>27</v>
      </c>
      <c r="E16" s="44" t="s">
        <v>34</v>
      </c>
      <c r="F16" s="52" t="s">
        <v>57</v>
      </c>
      <c r="G16" s="53" t="s">
        <v>58</v>
      </c>
      <c r="H16" s="54">
        <v>1500000000</v>
      </c>
      <c r="I16" s="52">
        <v>15</v>
      </c>
      <c r="J16" s="95" t="s">
        <v>60</v>
      </c>
      <c r="K16" s="97">
        <v>0.0433</v>
      </c>
      <c r="L16" s="91">
        <f t="shared" si="0"/>
        <v>32476623.75</v>
      </c>
      <c r="M16" s="92"/>
      <c r="N16" s="93">
        <f>H16*K16/2</f>
        <v>32475000</v>
      </c>
      <c r="O16" s="92">
        <f t="shared" si="1"/>
        <v>1623.75</v>
      </c>
      <c r="P16" s="94">
        <v>5e-5</v>
      </c>
      <c r="Q16" s="118" t="s">
        <v>61</v>
      </c>
    </row>
    <row r="17" ht="27" customHeight="1" spans="1:17">
      <c r="A17" s="9"/>
      <c r="B17" s="40"/>
      <c r="C17" s="14">
        <v>43371</v>
      </c>
      <c r="D17" s="47"/>
      <c r="E17" s="44" t="s">
        <v>34</v>
      </c>
      <c r="F17" s="55"/>
      <c r="G17" s="56"/>
      <c r="H17" s="57"/>
      <c r="I17" s="55"/>
      <c r="J17" s="96"/>
      <c r="K17" s="97">
        <v>0.0433</v>
      </c>
      <c r="L17" s="91">
        <f t="shared" si="0"/>
        <v>32476623.75</v>
      </c>
      <c r="M17" s="92"/>
      <c r="N17" s="93">
        <f>H16*K17/2</f>
        <v>32475000</v>
      </c>
      <c r="O17" s="92">
        <f t="shared" si="1"/>
        <v>1623.75</v>
      </c>
      <c r="P17" s="94">
        <v>5e-5</v>
      </c>
      <c r="Q17" s="119"/>
    </row>
    <row r="18" ht="27" customHeight="1" spans="1:17">
      <c r="A18" s="9">
        <v>8</v>
      </c>
      <c r="B18" s="40" t="s">
        <v>62</v>
      </c>
      <c r="C18" s="14">
        <v>43187</v>
      </c>
      <c r="D18" s="43" t="s">
        <v>27</v>
      </c>
      <c r="E18" s="44" t="s">
        <v>34</v>
      </c>
      <c r="F18" s="52" t="s">
        <v>63</v>
      </c>
      <c r="G18" s="53" t="s">
        <v>64</v>
      </c>
      <c r="H18" s="54">
        <v>100000000</v>
      </c>
      <c r="I18" s="52">
        <v>10</v>
      </c>
      <c r="J18" s="95" t="s">
        <v>65</v>
      </c>
      <c r="K18" s="97">
        <v>0.0407</v>
      </c>
      <c r="L18" s="91">
        <f t="shared" si="0"/>
        <v>2035101.75</v>
      </c>
      <c r="M18" s="92"/>
      <c r="N18" s="93">
        <f>H18*K18/2</f>
        <v>2035000</v>
      </c>
      <c r="O18" s="92">
        <f t="shared" si="1"/>
        <v>101.75</v>
      </c>
      <c r="P18" s="94">
        <v>5e-5</v>
      </c>
      <c r="Q18" s="120" t="s">
        <v>66</v>
      </c>
    </row>
    <row r="19" ht="27" customHeight="1" spans="1:17">
      <c r="A19" s="9"/>
      <c r="B19" s="40"/>
      <c r="C19" s="43">
        <v>43371</v>
      </c>
      <c r="D19" s="58"/>
      <c r="E19" s="44" t="s">
        <v>34</v>
      </c>
      <c r="F19" s="59"/>
      <c r="G19" s="60"/>
      <c r="H19" s="61"/>
      <c r="I19" s="59"/>
      <c r="J19" s="98"/>
      <c r="K19" s="99">
        <v>0.0407</v>
      </c>
      <c r="L19" s="91">
        <f t="shared" si="0"/>
        <v>2035101.75</v>
      </c>
      <c r="M19" s="92"/>
      <c r="N19" s="93">
        <f>H18*K19/2</f>
        <v>2035000</v>
      </c>
      <c r="O19" s="100">
        <f t="shared" si="1"/>
        <v>101.75</v>
      </c>
      <c r="P19" s="101">
        <v>5e-5</v>
      </c>
      <c r="Q19" s="121"/>
    </row>
    <row r="20" ht="27" customHeight="1" spans="1:17">
      <c r="A20" s="9">
        <v>9</v>
      </c>
      <c r="B20" s="62" t="s">
        <v>83</v>
      </c>
      <c r="C20" s="63">
        <v>43553</v>
      </c>
      <c r="D20" s="14" t="s">
        <v>27</v>
      </c>
      <c r="E20" s="10" t="s">
        <v>34</v>
      </c>
      <c r="F20" s="62" t="s">
        <v>84</v>
      </c>
      <c r="G20" s="51" t="s">
        <v>53</v>
      </c>
      <c r="H20" s="64">
        <v>500000000</v>
      </c>
      <c r="I20" s="62">
        <v>10</v>
      </c>
      <c r="J20" s="102" t="s">
        <v>85</v>
      </c>
      <c r="K20" s="103">
        <v>0.0334</v>
      </c>
      <c r="L20" s="91">
        <f t="shared" si="0"/>
        <v>8350417.5</v>
      </c>
      <c r="M20" s="91"/>
      <c r="N20" s="93">
        <f>H20*K20/2</f>
        <v>8350000</v>
      </c>
      <c r="O20" s="100">
        <f t="shared" si="1"/>
        <v>417.5</v>
      </c>
      <c r="P20" s="101">
        <v>5e-5</v>
      </c>
      <c r="Q20" s="122" t="s">
        <v>86</v>
      </c>
    </row>
    <row r="21" ht="27" customHeight="1" spans="1:17">
      <c r="A21" s="9"/>
      <c r="B21" s="62"/>
      <c r="C21" s="63">
        <v>43737</v>
      </c>
      <c r="D21" s="14" t="s">
        <v>27</v>
      </c>
      <c r="E21" s="10" t="s">
        <v>34</v>
      </c>
      <c r="F21" s="62" t="s">
        <v>84</v>
      </c>
      <c r="G21" s="51" t="s">
        <v>53</v>
      </c>
      <c r="H21" s="64"/>
      <c r="I21" s="62"/>
      <c r="J21" s="102"/>
      <c r="K21" s="103"/>
      <c r="L21" s="91">
        <f t="shared" si="0"/>
        <v>8350417.5</v>
      </c>
      <c r="M21" s="91"/>
      <c r="N21" s="93">
        <f>H20*K20/2</f>
        <v>8350000</v>
      </c>
      <c r="O21" s="100">
        <f t="shared" si="1"/>
        <v>417.5</v>
      </c>
      <c r="P21" s="94">
        <v>5e-5</v>
      </c>
      <c r="Q21" s="122"/>
    </row>
    <row r="22" ht="27" customHeight="1" spans="1:17">
      <c r="A22" s="9">
        <v>10</v>
      </c>
      <c r="B22" s="62" t="s">
        <v>87</v>
      </c>
      <c r="C22" s="63">
        <v>43553</v>
      </c>
      <c r="D22" s="14" t="s">
        <v>27</v>
      </c>
      <c r="E22" s="10" t="s">
        <v>34</v>
      </c>
      <c r="F22" s="62" t="s">
        <v>88</v>
      </c>
      <c r="G22" s="51" t="s">
        <v>53</v>
      </c>
      <c r="H22" s="65">
        <v>300000000</v>
      </c>
      <c r="I22" s="62">
        <v>7</v>
      </c>
      <c r="J22" s="102" t="s">
        <v>89</v>
      </c>
      <c r="K22" s="103">
        <v>0.0337</v>
      </c>
      <c r="L22" s="91">
        <f t="shared" si="0"/>
        <v>55622781</v>
      </c>
      <c r="M22" s="104">
        <v>45510000</v>
      </c>
      <c r="N22" s="105">
        <f>H22*K22</f>
        <v>10110000</v>
      </c>
      <c r="O22" s="106">
        <f t="shared" si="1"/>
        <v>2781</v>
      </c>
      <c r="P22" s="107">
        <v>5e-5</v>
      </c>
      <c r="Q22" s="123" t="s">
        <v>90</v>
      </c>
    </row>
    <row r="23" ht="27" customHeight="1" spans="1:17">
      <c r="A23" s="9">
        <v>11</v>
      </c>
      <c r="B23" s="62" t="s">
        <v>91</v>
      </c>
      <c r="C23" s="63">
        <v>43553</v>
      </c>
      <c r="D23" s="14" t="s">
        <v>27</v>
      </c>
      <c r="E23" s="10" t="s">
        <v>34</v>
      </c>
      <c r="F23" s="62" t="s">
        <v>92</v>
      </c>
      <c r="G23" s="51" t="s">
        <v>53</v>
      </c>
      <c r="H23" s="65">
        <v>200000000</v>
      </c>
      <c r="I23" s="62">
        <v>5</v>
      </c>
      <c r="J23" s="102" t="s">
        <v>93</v>
      </c>
      <c r="K23" s="103">
        <v>0.0327</v>
      </c>
      <c r="L23" s="91">
        <f t="shared" si="0"/>
        <v>6540327</v>
      </c>
      <c r="M23" s="91"/>
      <c r="N23" s="93">
        <f>H23*K23</f>
        <v>6540000</v>
      </c>
      <c r="O23" s="100">
        <f t="shared" si="1"/>
        <v>327</v>
      </c>
      <c r="P23" s="94">
        <v>5e-5</v>
      </c>
      <c r="Q23" s="122" t="s">
        <v>94</v>
      </c>
    </row>
    <row r="24" ht="27" customHeight="1" spans="1:17">
      <c r="A24" s="9">
        <v>12</v>
      </c>
      <c r="B24" s="62" t="s">
        <v>95</v>
      </c>
      <c r="C24" s="63">
        <v>43553</v>
      </c>
      <c r="D24" s="14" t="s">
        <v>27</v>
      </c>
      <c r="E24" s="10" t="s">
        <v>34</v>
      </c>
      <c r="F24" s="62" t="s">
        <v>96</v>
      </c>
      <c r="G24" s="51" t="s">
        <v>97</v>
      </c>
      <c r="H24" s="65">
        <v>800000000</v>
      </c>
      <c r="I24" s="62">
        <v>7</v>
      </c>
      <c r="J24" s="102" t="s">
        <v>98</v>
      </c>
      <c r="K24" s="103">
        <v>0.0337</v>
      </c>
      <c r="L24" s="91">
        <f t="shared" si="0"/>
        <v>26961348</v>
      </c>
      <c r="M24" s="91"/>
      <c r="N24" s="93">
        <f>H24*K24</f>
        <v>26960000</v>
      </c>
      <c r="O24" s="100">
        <f t="shared" si="1"/>
        <v>1348</v>
      </c>
      <c r="P24" s="101">
        <v>5e-5</v>
      </c>
      <c r="Q24" s="122" t="s">
        <v>99</v>
      </c>
    </row>
    <row r="25" ht="27" customHeight="1" spans="1:17">
      <c r="A25" s="9">
        <v>13</v>
      </c>
      <c r="B25" s="62" t="s">
        <v>100</v>
      </c>
      <c r="C25" s="63">
        <v>43553</v>
      </c>
      <c r="D25" s="14" t="s">
        <v>27</v>
      </c>
      <c r="E25" s="10" t="s">
        <v>34</v>
      </c>
      <c r="F25" s="62" t="s">
        <v>101</v>
      </c>
      <c r="G25" s="51" t="s">
        <v>102</v>
      </c>
      <c r="H25" s="65">
        <v>200000000</v>
      </c>
      <c r="I25" s="62" t="s">
        <v>103</v>
      </c>
      <c r="J25" s="102">
        <v>2026</v>
      </c>
      <c r="K25" s="103">
        <v>0.0337</v>
      </c>
      <c r="L25" s="91">
        <f t="shared" si="0"/>
        <v>6740337</v>
      </c>
      <c r="M25" s="91"/>
      <c r="N25" s="93">
        <f>H25*K25</f>
        <v>6740000</v>
      </c>
      <c r="O25" s="100">
        <f t="shared" si="1"/>
        <v>337</v>
      </c>
      <c r="P25" s="94">
        <v>5e-5</v>
      </c>
      <c r="Q25" s="122" t="s">
        <v>104</v>
      </c>
    </row>
    <row r="26" ht="27" customHeight="1" spans="1:17">
      <c r="A26" s="9">
        <v>14</v>
      </c>
      <c r="B26" s="62" t="s">
        <v>105</v>
      </c>
      <c r="C26" s="63">
        <v>43553</v>
      </c>
      <c r="D26" s="14" t="s">
        <v>27</v>
      </c>
      <c r="E26" s="10" t="s">
        <v>34</v>
      </c>
      <c r="F26" s="62" t="s">
        <v>106</v>
      </c>
      <c r="G26" s="51" t="s">
        <v>39</v>
      </c>
      <c r="H26" s="64">
        <v>700000000</v>
      </c>
      <c r="I26" s="62">
        <v>15</v>
      </c>
      <c r="J26" s="102" t="s">
        <v>107</v>
      </c>
      <c r="K26" s="103">
        <v>0.0364</v>
      </c>
      <c r="L26" s="91">
        <f t="shared" si="0"/>
        <v>12740637</v>
      </c>
      <c r="M26" s="91"/>
      <c r="N26" s="93">
        <f>H26*K26/2</f>
        <v>12740000</v>
      </c>
      <c r="O26" s="100">
        <f t="shared" si="1"/>
        <v>637</v>
      </c>
      <c r="P26" s="101">
        <v>5e-5</v>
      </c>
      <c r="Q26" s="122" t="s">
        <v>108</v>
      </c>
    </row>
    <row r="27" ht="27" customHeight="1" spans="1:17">
      <c r="A27" s="9"/>
      <c r="B27" s="62"/>
      <c r="C27" s="63">
        <v>43737</v>
      </c>
      <c r="D27" s="14"/>
      <c r="E27" s="10"/>
      <c r="F27" s="62"/>
      <c r="G27" s="51"/>
      <c r="H27" s="64"/>
      <c r="I27" s="62"/>
      <c r="J27" s="102"/>
      <c r="K27" s="103"/>
      <c r="L27" s="91">
        <f t="shared" si="0"/>
        <v>12740637</v>
      </c>
      <c r="M27" s="91"/>
      <c r="N27" s="93">
        <f>H26*K26/2</f>
        <v>12740000</v>
      </c>
      <c r="O27" s="100">
        <f t="shared" si="1"/>
        <v>637</v>
      </c>
      <c r="P27" s="94">
        <v>5e-5</v>
      </c>
      <c r="Q27" s="122"/>
    </row>
    <row r="28" ht="27" customHeight="1" spans="1:17">
      <c r="A28" s="9">
        <v>15</v>
      </c>
      <c r="B28" s="62" t="s">
        <v>109</v>
      </c>
      <c r="C28" s="63">
        <v>43553</v>
      </c>
      <c r="D28" s="14" t="s">
        <v>27</v>
      </c>
      <c r="E28" s="10" t="s">
        <v>34</v>
      </c>
      <c r="F28" s="62" t="s">
        <v>110</v>
      </c>
      <c r="G28" s="51" t="s">
        <v>39</v>
      </c>
      <c r="H28" s="65">
        <v>100000000</v>
      </c>
      <c r="I28" s="62">
        <v>7</v>
      </c>
      <c r="J28" s="102" t="s">
        <v>111</v>
      </c>
      <c r="K28" s="103">
        <v>0.0337</v>
      </c>
      <c r="L28" s="91">
        <f t="shared" si="0"/>
        <v>3370168.5</v>
      </c>
      <c r="M28" s="91"/>
      <c r="N28" s="93">
        <f>H28*K28</f>
        <v>3370000</v>
      </c>
      <c r="O28" s="100">
        <f t="shared" si="1"/>
        <v>168.5</v>
      </c>
      <c r="P28" s="101">
        <v>5e-5</v>
      </c>
      <c r="Q28" s="122" t="s">
        <v>112</v>
      </c>
    </row>
    <row r="29" ht="27" customHeight="1" spans="1:17">
      <c r="A29" s="9">
        <v>16</v>
      </c>
      <c r="B29" s="62" t="s">
        <v>113</v>
      </c>
      <c r="C29" s="63">
        <v>43553</v>
      </c>
      <c r="D29" s="14" t="s">
        <v>27</v>
      </c>
      <c r="E29" s="10" t="s">
        <v>34</v>
      </c>
      <c r="F29" s="62" t="s">
        <v>114</v>
      </c>
      <c r="G29" s="51" t="s">
        <v>58</v>
      </c>
      <c r="H29" s="64">
        <v>1500000000</v>
      </c>
      <c r="I29" s="62">
        <v>15</v>
      </c>
      <c r="J29" s="102" t="s">
        <v>115</v>
      </c>
      <c r="K29" s="103">
        <v>0.0364</v>
      </c>
      <c r="L29" s="91">
        <f t="shared" si="0"/>
        <v>27301365</v>
      </c>
      <c r="M29" s="91"/>
      <c r="N29" s="93">
        <f>H29*K29/2</f>
        <v>27300000</v>
      </c>
      <c r="O29" s="100">
        <f t="shared" si="1"/>
        <v>1365</v>
      </c>
      <c r="P29" s="94">
        <v>5e-5</v>
      </c>
      <c r="Q29" s="122" t="s">
        <v>116</v>
      </c>
    </row>
    <row r="30" ht="27" customHeight="1" spans="1:17">
      <c r="A30" s="9"/>
      <c r="B30" s="62"/>
      <c r="C30" s="63">
        <v>43737</v>
      </c>
      <c r="D30" s="14"/>
      <c r="E30" s="10"/>
      <c r="F30" s="62"/>
      <c r="G30" s="51"/>
      <c r="H30" s="64"/>
      <c r="I30" s="62"/>
      <c r="J30" s="102"/>
      <c r="K30" s="103"/>
      <c r="L30" s="91">
        <f t="shared" si="0"/>
        <v>27301365</v>
      </c>
      <c r="M30" s="91"/>
      <c r="N30" s="93">
        <f>H29*K29/2</f>
        <v>27300000</v>
      </c>
      <c r="O30" s="100">
        <f t="shared" si="1"/>
        <v>1365</v>
      </c>
      <c r="P30" s="101">
        <v>5e-5</v>
      </c>
      <c r="Q30" s="122"/>
    </row>
    <row r="31" ht="27" customHeight="1" spans="1:17">
      <c r="A31" s="9">
        <v>17</v>
      </c>
      <c r="B31" s="62" t="s">
        <v>117</v>
      </c>
      <c r="C31" s="63">
        <v>43553</v>
      </c>
      <c r="D31" s="14" t="s">
        <v>27</v>
      </c>
      <c r="E31" s="10" t="s">
        <v>34</v>
      </c>
      <c r="F31" s="62" t="s">
        <v>118</v>
      </c>
      <c r="G31" s="51" t="s">
        <v>58</v>
      </c>
      <c r="H31" s="65">
        <v>350000000</v>
      </c>
      <c r="I31" s="62">
        <v>5</v>
      </c>
      <c r="J31" s="102">
        <v>2024</v>
      </c>
      <c r="K31" s="103">
        <v>0.0327</v>
      </c>
      <c r="L31" s="91">
        <f t="shared" si="0"/>
        <v>11445572.25</v>
      </c>
      <c r="M31" s="91"/>
      <c r="N31" s="93">
        <f>H31*K31</f>
        <v>11445000</v>
      </c>
      <c r="O31" s="100">
        <f t="shared" si="1"/>
        <v>572.25</v>
      </c>
      <c r="P31" s="94">
        <v>5e-5</v>
      </c>
      <c r="Q31" s="122" t="s">
        <v>70</v>
      </c>
    </row>
    <row r="32" ht="27" customHeight="1" spans="1:17">
      <c r="A32" s="9">
        <v>18</v>
      </c>
      <c r="B32" s="62" t="s">
        <v>119</v>
      </c>
      <c r="C32" s="63">
        <v>43553</v>
      </c>
      <c r="D32" s="14" t="s">
        <v>27</v>
      </c>
      <c r="E32" s="10" t="s">
        <v>34</v>
      </c>
      <c r="F32" s="62" t="s">
        <v>120</v>
      </c>
      <c r="G32" s="51" t="s">
        <v>64</v>
      </c>
      <c r="H32" s="65">
        <v>2700000000</v>
      </c>
      <c r="I32" s="62">
        <v>7</v>
      </c>
      <c r="J32" s="102" t="s">
        <v>98</v>
      </c>
      <c r="K32" s="103">
        <v>0.0337</v>
      </c>
      <c r="L32" s="91">
        <f t="shared" si="0"/>
        <v>90994549.5</v>
      </c>
      <c r="M32" s="91"/>
      <c r="N32" s="93">
        <f>H32*K32</f>
        <v>90990000</v>
      </c>
      <c r="O32" s="100">
        <f t="shared" si="1"/>
        <v>4549.5</v>
      </c>
      <c r="P32" s="101">
        <v>5e-5</v>
      </c>
      <c r="Q32" s="122" t="s">
        <v>121</v>
      </c>
    </row>
    <row r="33" ht="27" customHeight="1" spans="1:17">
      <c r="A33" s="9">
        <v>19</v>
      </c>
      <c r="B33" s="62" t="s">
        <v>122</v>
      </c>
      <c r="C33" s="63">
        <v>43634</v>
      </c>
      <c r="D33" s="14" t="s">
        <v>27</v>
      </c>
      <c r="E33" s="40" t="s">
        <v>22</v>
      </c>
      <c r="F33" s="62" t="s">
        <v>124</v>
      </c>
      <c r="G33" s="62" t="s">
        <v>97</v>
      </c>
      <c r="H33" s="65">
        <v>200000000</v>
      </c>
      <c r="I33" s="62">
        <v>5</v>
      </c>
      <c r="J33" s="102">
        <v>2024</v>
      </c>
      <c r="K33" s="103">
        <v>0.0334</v>
      </c>
      <c r="L33" s="91">
        <f t="shared" si="0"/>
        <v>6680334</v>
      </c>
      <c r="M33" s="91"/>
      <c r="N33" s="93">
        <f>H33*K33</f>
        <v>6680000</v>
      </c>
      <c r="O33" s="100">
        <f t="shared" si="1"/>
        <v>334</v>
      </c>
      <c r="P33" s="94">
        <v>5e-5</v>
      </c>
      <c r="Q33" s="122" t="s">
        <v>70</v>
      </c>
    </row>
    <row r="34" s="35" customFormat="1" ht="27" customHeight="1" spans="1:17">
      <c r="A34" s="66">
        <v>20</v>
      </c>
      <c r="B34" s="67" t="s">
        <v>125</v>
      </c>
      <c r="C34" s="68">
        <v>43634</v>
      </c>
      <c r="D34" s="69" t="s">
        <v>27</v>
      </c>
      <c r="E34" s="70" t="s">
        <v>34</v>
      </c>
      <c r="F34" s="67" t="s">
        <v>126</v>
      </c>
      <c r="G34" s="71" t="s">
        <v>42</v>
      </c>
      <c r="H34" s="72">
        <v>8000000000</v>
      </c>
      <c r="I34" s="67">
        <v>10</v>
      </c>
      <c r="J34" s="67" t="s">
        <v>127</v>
      </c>
      <c r="K34" s="108">
        <v>0.035</v>
      </c>
      <c r="L34" s="104">
        <f t="shared" si="0"/>
        <v>940047000</v>
      </c>
      <c r="M34" s="104">
        <v>800000000</v>
      </c>
      <c r="N34" s="109">
        <f>H34*K34/2</f>
        <v>140000000</v>
      </c>
      <c r="O34" s="106">
        <f t="shared" si="1"/>
        <v>47000</v>
      </c>
      <c r="P34" s="107">
        <v>5e-5</v>
      </c>
      <c r="Q34" s="123" t="s">
        <v>128</v>
      </c>
    </row>
    <row r="35" s="35" customFormat="1" ht="27" customHeight="1" spans="1:17">
      <c r="A35" s="66"/>
      <c r="B35" s="67"/>
      <c r="C35" s="68">
        <v>43817</v>
      </c>
      <c r="D35" s="69"/>
      <c r="E35" s="70"/>
      <c r="F35" s="67"/>
      <c r="G35" s="71"/>
      <c r="H35" s="72"/>
      <c r="I35" s="67"/>
      <c r="J35" s="67"/>
      <c r="K35" s="108"/>
      <c r="L35" s="104">
        <f t="shared" si="0"/>
        <v>126006300</v>
      </c>
      <c r="M35" s="104"/>
      <c r="N35" s="109">
        <f>(H34-M34)*K34/2</f>
        <v>126000000</v>
      </c>
      <c r="O35" s="106">
        <f t="shared" si="1"/>
        <v>6300</v>
      </c>
      <c r="P35" s="110">
        <v>5e-5</v>
      </c>
      <c r="Q35" s="123"/>
    </row>
    <row r="36" ht="27" customHeight="1" spans="1:17">
      <c r="A36" s="9">
        <v>21</v>
      </c>
      <c r="B36" s="62" t="s">
        <v>130</v>
      </c>
      <c r="C36" s="63">
        <v>43634</v>
      </c>
      <c r="D36" s="14" t="s">
        <v>27</v>
      </c>
      <c r="E36" s="10" t="s">
        <v>34</v>
      </c>
      <c r="F36" s="62" t="s">
        <v>131</v>
      </c>
      <c r="G36" s="51" t="s">
        <v>132</v>
      </c>
      <c r="H36" s="64">
        <v>6400000000</v>
      </c>
      <c r="I36" s="62">
        <v>10</v>
      </c>
      <c r="J36" s="102" t="s">
        <v>85</v>
      </c>
      <c r="K36" s="103">
        <v>0.035</v>
      </c>
      <c r="L36" s="91">
        <f t="shared" si="0"/>
        <v>112005600</v>
      </c>
      <c r="M36" s="91"/>
      <c r="N36" s="93">
        <f>H36*K36/2</f>
        <v>112000000</v>
      </c>
      <c r="O36" s="100">
        <f t="shared" si="1"/>
        <v>5600</v>
      </c>
      <c r="P36" s="101">
        <v>5e-5</v>
      </c>
      <c r="Q36" s="122" t="s">
        <v>133</v>
      </c>
    </row>
    <row r="37" ht="27" customHeight="1" spans="1:17">
      <c r="A37" s="9"/>
      <c r="B37" s="62"/>
      <c r="C37" s="63">
        <v>43817</v>
      </c>
      <c r="D37" s="14"/>
      <c r="E37" s="10"/>
      <c r="F37" s="62"/>
      <c r="G37" s="51"/>
      <c r="H37" s="64"/>
      <c r="I37" s="62"/>
      <c r="J37" s="102"/>
      <c r="K37" s="103"/>
      <c r="L37" s="91">
        <f t="shared" si="0"/>
        <v>112005600</v>
      </c>
      <c r="M37" s="91"/>
      <c r="N37" s="93">
        <f>H36*K36/2</f>
        <v>112000000</v>
      </c>
      <c r="O37" s="100">
        <f t="shared" si="1"/>
        <v>5600</v>
      </c>
      <c r="P37" s="94">
        <v>5e-5</v>
      </c>
      <c r="Q37" s="122"/>
    </row>
    <row r="38" ht="27" customHeight="1" spans="1:17">
      <c r="A38" s="9">
        <v>22</v>
      </c>
      <c r="B38" s="62" t="s">
        <v>134</v>
      </c>
      <c r="C38" s="63">
        <v>43634</v>
      </c>
      <c r="D38" s="14" t="s">
        <v>27</v>
      </c>
      <c r="E38" s="10" t="s">
        <v>34</v>
      </c>
      <c r="F38" s="62" t="s">
        <v>135</v>
      </c>
      <c r="G38" s="51" t="s">
        <v>58</v>
      </c>
      <c r="H38" s="65">
        <v>500000000</v>
      </c>
      <c r="I38" s="62">
        <v>5</v>
      </c>
      <c r="J38" s="102">
        <v>2024</v>
      </c>
      <c r="K38" s="103">
        <v>0.0334</v>
      </c>
      <c r="L38" s="91">
        <f t="shared" si="0"/>
        <v>16700835</v>
      </c>
      <c r="M38" s="91"/>
      <c r="N38" s="93">
        <f t="shared" ref="N38:N44" si="2">H38*K38</f>
        <v>16700000</v>
      </c>
      <c r="O38" s="100">
        <f t="shared" si="1"/>
        <v>835</v>
      </c>
      <c r="P38" s="101">
        <v>5e-5</v>
      </c>
      <c r="Q38" s="122" t="s">
        <v>136</v>
      </c>
    </row>
    <row r="39" ht="27" customHeight="1" spans="1:17">
      <c r="A39" s="9">
        <v>23</v>
      </c>
      <c r="B39" s="62" t="s">
        <v>137</v>
      </c>
      <c r="C39" s="63">
        <v>43634</v>
      </c>
      <c r="D39" s="14" t="s">
        <v>27</v>
      </c>
      <c r="E39" s="10" t="s">
        <v>34</v>
      </c>
      <c r="F39" s="62" t="s">
        <v>138</v>
      </c>
      <c r="G39" s="51" t="s">
        <v>64</v>
      </c>
      <c r="H39" s="65">
        <v>600000000</v>
      </c>
      <c r="I39" s="62">
        <v>7</v>
      </c>
      <c r="J39" s="102">
        <v>2026</v>
      </c>
      <c r="K39" s="103">
        <v>0.0353</v>
      </c>
      <c r="L39" s="91">
        <f t="shared" si="0"/>
        <v>21181059</v>
      </c>
      <c r="M39" s="91"/>
      <c r="N39" s="93">
        <f t="shared" si="2"/>
        <v>21180000</v>
      </c>
      <c r="O39" s="100">
        <f t="shared" si="1"/>
        <v>1059</v>
      </c>
      <c r="P39" s="94">
        <v>5e-5</v>
      </c>
      <c r="Q39" s="122" t="s">
        <v>136</v>
      </c>
    </row>
    <row r="40" ht="27" customHeight="1" spans="1:17">
      <c r="A40" s="9">
        <v>24</v>
      </c>
      <c r="B40" s="62" t="s">
        <v>139</v>
      </c>
      <c r="C40" s="63">
        <v>43634</v>
      </c>
      <c r="D40" s="14" t="s">
        <v>27</v>
      </c>
      <c r="E40" s="10" t="s">
        <v>34</v>
      </c>
      <c r="F40" s="62" t="s">
        <v>140</v>
      </c>
      <c r="G40" s="51" t="s">
        <v>39</v>
      </c>
      <c r="H40" s="65">
        <v>300000000</v>
      </c>
      <c r="I40" s="62">
        <v>5</v>
      </c>
      <c r="J40" s="102" t="s">
        <v>93</v>
      </c>
      <c r="K40" s="103">
        <v>0.0334</v>
      </c>
      <c r="L40" s="91">
        <f t="shared" si="0"/>
        <v>10020501</v>
      </c>
      <c r="M40" s="91"/>
      <c r="N40" s="93">
        <f t="shared" si="2"/>
        <v>10020000</v>
      </c>
      <c r="O40" s="100">
        <f t="shared" si="1"/>
        <v>501</v>
      </c>
      <c r="P40" s="101">
        <v>5e-5</v>
      </c>
      <c r="Q40" s="122" t="s">
        <v>141</v>
      </c>
    </row>
    <row r="41" ht="27" customHeight="1" spans="1:17">
      <c r="A41" s="9">
        <v>25</v>
      </c>
      <c r="B41" s="62" t="s">
        <v>142</v>
      </c>
      <c r="C41" s="63">
        <v>43644</v>
      </c>
      <c r="D41" s="14" t="s">
        <v>27</v>
      </c>
      <c r="E41" s="10" t="s">
        <v>34</v>
      </c>
      <c r="F41" s="62" t="s">
        <v>144</v>
      </c>
      <c r="G41" s="51" t="s">
        <v>58</v>
      </c>
      <c r="H41" s="65">
        <v>1000000000</v>
      </c>
      <c r="I41" s="62">
        <v>5</v>
      </c>
      <c r="J41" s="102">
        <v>2024</v>
      </c>
      <c r="K41" s="103">
        <v>0.033</v>
      </c>
      <c r="L41" s="91">
        <f t="shared" si="0"/>
        <v>33001650</v>
      </c>
      <c r="M41" s="91"/>
      <c r="N41" s="93">
        <f t="shared" si="2"/>
        <v>33000000</v>
      </c>
      <c r="O41" s="100">
        <f t="shared" si="1"/>
        <v>1650</v>
      </c>
      <c r="P41" s="94">
        <v>5e-5</v>
      </c>
      <c r="Q41" s="122" t="s">
        <v>136</v>
      </c>
    </row>
    <row r="42" ht="27" customHeight="1" spans="1:17">
      <c r="A42" s="9">
        <v>26</v>
      </c>
      <c r="B42" s="62" t="s">
        <v>145</v>
      </c>
      <c r="C42" s="63">
        <v>43644</v>
      </c>
      <c r="D42" s="14" t="s">
        <v>27</v>
      </c>
      <c r="E42" s="10" t="s">
        <v>34</v>
      </c>
      <c r="F42" s="62" t="s">
        <v>146</v>
      </c>
      <c r="G42" s="51" t="s">
        <v>64</v>
      </c>
      <c r="H42" s="65">
        <v>600000000</v>
      </c>
      <c r="I42" s="62">
        <v>5</v>
      </c>
      <c r="J42" s="102">
        <v>2024</v>
      </c>
      <c r="K42" s="103">
        <v>0.033</v>
      </c>
      <c r="L42" s="91">
        <f t="shared" si="0"/>
        <v>19800990</v>
      </c>
      <c r="M42" s="91"/>
      <c r="N42" s="93">
        <f t="shared" si="2"/>
        <v>19800000</v>
      </c>
      <c r="O42" s="100">
        <f t="shared" si="1"/>
        <v>990</v>
      </c>
      <c r="P42" s="101">
        <v>5e-5</v>
      </c>
      <c r="Q42" s="122" t="s">
        <v>136</v>
      </c>
    </row>
    <row r="43" ht="27" customHeight="1" spans="1:17">
      <c r="A43" s="9">
        <v>27</v>
      </c>
      <c r="B43" s="62" t="s">
        <v>147</v>
      </c>
      <c r="C43" s="63">
        <v>43657</v>
      </c>
      <c r="D43" s="14" t="s">
        <v>27</v>
      </c>
      <c r="E43" s="10" t="s">
        <v>34</v>
      </c>
      <c r="F43" s="62" t="s">
        <v>149</v>
      </c>
      <c r="G43" s="51" t="s">
        <v>53</v>
      </c>
      <c r="H43" s="65">
        <v>300000000</v>
      </c>
      <c r="I43" s="62" t="s">
        <v>150</v>
      </c>
      <c r="J43" s="102">
        <v>2026</v>
      </c>
      <c r="K43" s="103">
        <v>0.0344</v>
      </c>
      <c r="L43" s="91">
        <f t="shared" si="0"/>
        <v>10320516</v>
      </c>
      <c r="M43" s="91"/>
      <c r="N43" s="93">
        <f t="shared" si="2"/>
        <v>10320000</v>
      </c>
      <c r="O43" s="100">
        <f t="shared" si="1"/>
        <v>516</v>
      </c>
      <c r="P43" s="94">
        <v>5e-5</v>
      </c>
      <c r="Q43" s="122" t="s">
        <v>151</v>
      </c>
    </row>
    <row r="44" ht="27" customHeight="1" spans="1:17">
      <c r="A44" s="9">
        <v>28</v>
      </c>
      <c r="B44" s="73" t="s">
        <v>165</v>
      </c>
      <c r="C44" s="74">
        <v>43844</v>
      </c>
      <c r="D44" s="14" t="s">
        <v>27</v>
      </c>
      <c r="E44" s="10" t="s">
        <v>34</v>
      </c>
      <c r="F44" s="73" t="s">
        <v>166</v>
      </c>
      <c r="G44" s="73" t="s">
        <v>97</v>
      </c>
      <c r="H44" s="65">
        <v>70000000</v>
      </c>
      <c r="I44" s="73">
        <v>7</v>
      </c>
      <c r="J44" s="73" t="s">
        <v>167</v>
      </c>
      <c r="K44" s="111">
        <v>0.0331</v>
      </c>
      <c r="L44" s="91">
        <f t="shared" si="0"/>
        <v>2317115.85</v>
      </c>
      <c r="M44" s="112"/>
      <c r="N44" s="113">
        <f t="shared" si="2"/>
        <v>2317000</v>
      </c>
      <c r="O44" s="100">
        <f t="shared" si="1"/>
        <v>115.85</v>
      </c>
      <c r="P44" s="94">
        <v>5e-5</v>
      </c>
      <c r="Q44" s="124" t="s">
        <v>168</v>
      </c>
    </row>
    <row r="45" ht="27" customHeight="1" spans="1:17">
      <c r="A45" s="75">
        <v>29</v>
      </c>
      <c r="B45" s="76" t="s">
        <v>169</v>
      </c>
      <c r="C45" s="74">
        <v>43844</v>
      </c>
      <c r="D45" s="43" t="s">
        <v>27</v>
      </c>
      <c r="E45" s="44" t="s">
        <v>34</v>
      </c>
      <c r="F45" s="76" t="s">
        <v>170</v>
      </c>
      <c r="G45" s="76" t="s">
        <v>97</v>
      </c>
      <c r="H45" s="77">
        <v>200000000</v>
      </c>
      <c r="I45" s="76">
        <v>15</v>
      </c>
      <c r="J45" s="76" t="s">
        <v>171</v>
      </c>
      <c r="K45" s="114">
        <v>0.0366</v>
      </c>
      <c r="L45" s="91">
        <f t="shared" si="0"/>
        <v>3660183</v>
      </c>
      <c r="M45" s="112"/>
      <c r="N45" s="113">
        <f>H45*K45/2</f>
        <v>3660000</v>
      </c>
      <c r="O45" s="100">
        <f t="shared" si="1"/>
        <v>183</v>
      </c>
      <c r="P45" s="94">
        <v>5e-5</v>
      </c>
      <c r="Q45" s="125" t="s">
        <v>172</v>
      </c>
    </row>
    <row r="46" ht="27" customHeight="1" spans="1:17">
      <c r="A46" s="78"/>
      <c r="B46" s="79"/>
      <c r="C46" s="74">
        <v>44026</v>
      </c>
      <c r="D46" s="47"/>
      <c r="E46" s="48"/>
      <c r="F46" s="79"/>
      <c r="G46" s="79"/>
      <c r="H46" s="80"/>
      <c r="I46" s="79"/>
      <c r="J46" s="79"/>
      <c r="K46" s="115"/>
      <c r="L46" s="91">
        <f t="shared" si="0"/>
        <v>3660183</v>
      </c>
      <c r="M46" s="112"/>
      <c r="N46" s="113">
        <f>H45*K45/2</f>
        <v>3660000</v>
      </c>
      <c r="O46" s="100">
        <f t="shared" si="1"/>
        <v>183</v>
      </c>
      <c r="P46" s="94">
        <v>5e-5</v>
      </c>
      <c r="Q46" s="126"/>
    </row>
    <row r="47" ht="27" customHeight="1" spans="1:17">
      <c r="A47" s="9">
        <v>30</v>
      </c>
      <c r="B47" s="73" t="s">
        <v>173</v>
      </c>
      <c r="C47" s="74">
        <v>43844</v>
      </c>
      <c r="D47" s="14" t="s">
        <v>27</v>
      </c>
      <c r="E47" s="10" t="s">
        <v>34</v>
      </c>
      <c r="F47" s="73" t="s">
        <v>174</v>
      </c>
      <c r="G47" s="73" t="s">
        <v>53</v>
      </c>
      <c r="H47" s="65">
        <v>120000000</v>
      </c>
      <c r="I47" s="73">
        <v>5</v>
      </c>
      <c r="J47" s="73" t="s">
        <v>175</v>
      </c>
      <c r="K47" s="111">
        <v>0.0315</v>
      </c>
      <c r="L47" s="91">
        <f t="shared" si="0"/>
        <v>3780189</v>
      </c>
      <c r="M47" s="112"/>
      <c r="N47" s="113">
        <f>H47*K47</f>
        <v>3780000</v>
      </c>
      <c r="O47" s="100">
        <f t="shared" si="1"/>
        <v>189</v>
      </c>
      <c r="P47" s="94">
        <v>5e-5</v>
      </c>
      <c r="Q47" s="124" t="s">
        <v>176</v>
      </c>
    </row>
    <row r="48" ht="27" customHeight="1" spans="1:17">
      <c r="A48" s="75">
        <v>31</v>
      </c>
      <c r="B48" s="76" t="s">
        <v>177</v>
      </c>
      <c r="C48" s="74">
        <v>43844</v>
      </c>
      <c r="D48" s="43" t="s">
        <v>27</v>
      </c>
      <c r="E48" s="44" t="s">
        <v>34</v>
      </c>
      <c r="F48" s="76" t="s">
        <v>178</v>
      </c>
      <c r="G48" s="76" t="s">
        <v>53</v>
      </c>
      <c r="H48" s="77">
        <v>185000000</v>
      </c>
      <c r="I48" s="76">
        <v>10</v>
      </c>
      <c r="J48" s="76" t="s">
        <v>179</v>
      </c>
      <c r="K48" s="114">
        <v>0.0337</v>
      </c>
      <c r="L48" s="91">
        <f t="shared" si="0"/>
        <v>3117405.8625</v>
      </c>
      <c r="M48" s="112"/>
      <c r="N48" s="113">
        <f>H48*K48/2</f>
        <v>3117250</v>
      </c>
      <c r="O48" s="100">
        <f t="shared" si="1"/>
        <v>155.8625</v>
      </c>
      <c r="P48" s="94">
        <v>5e-5</v>
      </c>
      <c r="Q48" s="125" t="s">
        <v>180</v>
      </c>
    </row>
    <row r="49" ht="27" customHeight="1" spans="1:17">
      <c r="A49" s="78"/>
      <c r="B49" s="79"/>
      <c r="C49" s="74">
        <v>44026</v>
      </c>
      <c r="D49" s="47"/>
      <c r="E49" s="48"/>
      <c r="F49" s="79"/>
      <c r="G49" s="79"/>
      <c r="H49" s="80"/>
      <c r="I49" s="79"/>
      <c r="J49" s="79"/>
      <c r="K49" s="115"/>
      <c r="L49" s="91">
        <f t="shared" si="0"/>
        <v>3117405.8625</v>
      </c>
      <c r="M49" s="112"/>
      <c r="N49" s="113">
        <f>H48*K48/2</f>
        <v>3117250</v>
      </c>
      <c r="O49" s="100">
        <f t="shared" si="1"/>
        <v>155.8625</v>
      </c>
      <c r="P49" s="94">
        <v>5e-5</v>
      </c>
      <c r="Q49" s="126"/>
    </row>
    <row r="50" ht="27" customHeight="1" spans="1:17">
      <c r="A50" s="75">
        <v>32</v>
      </c>
      <c r="B50" s="76" t="s">
        <v>181</v>
      </c>
      <c r="C50" s="74">
        <v>43844</v>
      </c>
      <c r="D50" s="43" t="s">
        <v>27</v>
      </c>
      <c r="E50" s="44" t="s">
        <v>34</v>
      </c>
      <c r="F50" s="76" t="s">
        <v>182</v>
      </c>
      <c r="G50" s="76" t="s">
        <v>53</v>
      </c>
      <c r="H50" s="77">
        <v>200000000</v>
      </c>
      <c r="I50" s="76">
        <v>20</v>
      </c>
      <c r="J50" s="76" t="s">
        <v>183</v>
      </c>
      <c r="K50" s="114">
        <v>0.037</v>
      </c>
      <c r="L50" s="91">
        <f t="shared" si="0"/>
        <v>3700185</v>
      </c>
      <c r="M50" s="112"/>
      <c r="N50" s="113">
        <f>H50*K50/2</f>
        <v>3700000</v>
      </c>
      <c r="O50" s="100">
        <f t="shared" si="1"/>
        <v>185</v>
      </c>
      <c r="P50" s="94">
        <v>5e-5</v>
      </c>
      <c r="Q50" s="125" t="s">
        <v>184</v>
      </c>
    </row>
    <row r="51" ht="27" customHeight="1" spans="1:17">
      <c r="A51" s="78"/>
      <c r="B51" s="79"/>
      <c r="C51" s="74">
        <v>44026</v>
      </c>
      <c r="D51" s="47"/>
      <c r="E51" s="48"/>
      <c r="F51" s="79"/>
      <c r="G51" s="79"/>
      <c r="H51" s="80"/>
      <c r="I51" s="79"/>
      <c r="J51" s="79"/>
      <c r="K51" s="115"/>
      <c r="L51" s="91">
        <f t="shared" si="0"/>
        <v>3700185</v>
      </c>
      <c r="M51" s="112"/>
      <c r="N51" s="113">
        <f>H50*K50/2</f>
        <v>3700000</v>
      </c>
      <c r="O51" s="100">
        <f t="shared" si="1"/>
        <v>185</v>
      </c>
      <c r="P51" s="94">
        <v>5e-5</v>
      </c>
      <c r="Q51" s="126"/>
    </row>
    <row r="52" ht="27" customHeight="1" spans="1:17">
      <c r="A52" s="75">
        <v>33</v>
      </c>
      <c r="B52" s="76" t="s">
        <v>185</v>
      </c>
      <c r="C52" s="74">
        <v>43844</v>
      </c>
      <c r="D52" s="43" t="s">
        <v>27</v>
      </c>
      <c r="E52" s="44" t="s">
        <v>34</v>
      </c>
      <c r="F52" s="76" t="s">
        <v>186</v>
      </c>
      <c r="G52" s="76" t="s">
        <v>53</v>
      </c>
      <c r="H52" s="77">
        <v>305000000</v>
      </c>
      <c r="I52" s="76">
        <v>15</v>
      </c>
      <c r="J52" s="76" t="s">
        <v>187</v>
      </c>
      <c r="K52" s="114">
        <v>0.0366</v>
      </c>
      <c r="L52" s="91">
        <f t="shared" si="0"/>
        <v>5581779.075</v>
      </c>
      <c r="M52" s="112"/>
      <c r="N52" s="113">
        <f>H52*K52/2</f>
        <v>5581500</v>
      </c>
      <c r="O52" s="100">
        <f t="shared" si="1"/>
        <v>279.075</v>
      </c>
      <c r="P52" s="94">
        <v>5e-5</v>
      </c>
      <c r="Q52" s="125" t="s">
        <v>188</v>
      </c>
    </row>
    <row r="53" ht="27" customHeight="1" spans="1:17">
      <c r="A53" s="78"/>
      <c r="B53" s="79"/>
      <c r="C53" s="74">
        <v>44026</v>
      </c>
      <c r="D53" s="47"/>
      <c r="E53" s="48"/>
      <c r="F53" s="79"/>
      <c r="G53" s="79"/>
      <c r="H53" s="80"/>
      <c r="I53" s="79"/>
      <c r="J53" s="79"/>
      <c r="K53" s="115"/>
      <c r="L53" s="91">
        <f t="shared" si="0"/>
        <v>5581779.075</v>
      </c>
      <c r="M53" s="112"/>
      <c r="N53" s="113">
        <f>H52*K52/2</f>
        <v>5581500</v>
      </c>
      <c r="O53" s="100">
        <f t="shared" si="1"/>
        <v>279.075</v>
      </c>
      <c r="P53" s="94">
        <v>5e-5</v>
      </c>
      <c r="Q53" s="126"/>
    </row>
    <row r="54" ht="27" customHeight="1" spans="1:17">
      <c r="A54" s="9">
        <v>34</v>
      </c>
      <c r="B54" s="73" t="s">
        <v>189</v>
      </c>
      <c r="C54" s="74">
        <v>43844</v>
      </c>
      <c r="D54" s="14" t="s">
        <v>27</v>
      </c>
      <c r="E54" s="10" t="s">
        <v>34</v>
      </c>
      <c r="F54" s="73" t="s">
        <v>190</v>
      </c>
      <c r="G54" s="73" t="s">
        <v>191</v>
      </c>
      <c r="H54" s="81">
        <v>310000000</v>
      </c>
      <c r="I54" s="73">
        <v>7</v>
      </c>
      <c r="J54" s="73" t="s">
        <v>192</v>
      </c>
      <c r="K54" s="111">
        <v>0.0331</v>
      </c>
      <c r="L54" s="91">
        <f t="shared" si="0"/>
        <v>10261513.05</v>
      </c>
      <c r="M54" s="112"/>
      <c r="N54" s="113">
        <f>H54*K54</f>
        <v>10261000</v>
      </c>
      <c r="O54" s="100">
        <f t="shared" si="1"/>
        <v>513.05</v>
      </c>
      <c r="P54" s="94">
        <v>5e-5</v>
      </c>
      <c r="Q54" s="124" t="s">
        <v>193</v>
      </c>
    </row>
    <row r="55" ht="27" customHeight="1" spans="1:17">
      <c r="A55" s="9">
        <v>35</v>
      </c>
      <c r="B55" s="73" t="s">
        <v>194</v>
      </c>
      <c r="C55" s="74">
        <v>43844</v>
      </c>
      <c r="D55" s="14" t="s">
        <v>27</v>
      </c>
      <c r="E55" s="10" t="s">
        <v>34</v>
      </c>
      <c r="F55" s="73" t="s">
        <v>195</v>
      </c>
      <c r="G55" s="73" t="s">
        <v>191</v>
      </c>
      <c r="H55" s="65">
        <v>200000000</v>
      </c>
      <c r="I55" s="73">
        <v>7</v>
      </c>
      <c r="J55" s="73" t="s">
        <v>192</v>
      </c>
      <c r="K55" s="111">
        <v>0.0331</v>
      </c>
      <c r="L55" s="91">
        <f t="shared" si="0"/>
        <v>6620331</v>
      </c>
      <c r="M55" s="112"/>
      <c r="N55" s="113">
        <f>H55*K55</f>
        <v>6620000</v>
      </c>
      <c r="O55" s="100">
        <f t="shared" si="1"/>
        <v>331</v>
      </c>
      <c r="P55" s="94">
        <v>5e-5</v>
      </c>
      <c r="Q55" s="124" t="s">
        <v>196</v>
      </c>
    </row>
    <row r="56" ht="27" customHeight="1" spans="1:17">
      <c r="A56" s="75">
        <v>36</v>
      </c>
      <c r="B56" s="76" t="s">
        <v>197</v>
      </c>
      <c r="C56" s="74">
        <v>43844</v>
      </c>
      <c r="D56" s="43" t="s">
        <v>27</v>
      </c>
      <c r="E56" s="44" t="s">
        <v>34</v>
      </c>
      <c r="F56" s="76" t="s">
        <v>126</v>
      </c>
      <c r="G56" s="76" t="s">
        <v>42</v>
      </c>
      <c r="H56" s="77">
        <v>2000000000</v>
      </c>
      <c r="I56" s="76">
        <v>10</v>
      </c>
      <c r="J56" s="76" t="s">
        <v>198</v>
      </c>
      <c r="K56" s="114">
        <v>0.0337</v>
      </c>
      <c r="L56" s="91">
        <f t="shared" si="0"/>
        <v>33701685</v>
      </c>
      <c r="M56" s="112"/>
      <c r="N56" s="113">
        <f>H56*K56/2</f>
        <v>33700000</v>
      </c>
      <c r="O56" s="100">
        <f t="shared" si="1"/>
        <v>1685</v>
      </c>
      <c r="P56" s="94">
        <v>5e-5</v>
      </c>
      <c r="Q56" s="125" t="s">
        <v>199</v>
      </c>
    </row>
    <row r="57" ht="27" customHeight="1" spans="1:17">
      <c r="A57" s="78"/>
      <c r="B57" s="79"/>
      <c r="C57" s="74">
        <v>44026</v>
      </c>
      <c r="D57" s="47"/>
      <c r="E57" s="48"/>
      <c r="F57" s="79"/>
      <c r="G57" s="79"/>
      <c r="H57" s="80"/>
      <c r="I57" s="79"/>
      <c r="J57" s="79"/>
      <c r="K57" s="115"/>
      <c r="L57" s="91">
        <f t="shared" si="0"/>
        <v>33701685</v>
      </c>
      <c r="M57" s="112"/>
      <c r="N57" s="113">
        <f>H56*K56/2</f>
        <v>33700000</v>
      </c>
      <c r="O57" s="100">
        <f t="shared" si="1"/>
        <v>1685</v>
      </c>
      <c r="P57" s="94">
        <v>5e-5</v>
      </c>
      <c r="Q57" s="126"/>
    </row>
    <row r="58" ht="27" customHeight="1" spans="1:17">
      <c r="A58" s="75">
        <v>37</v>
      </c>
      <c r="B58" s="76" t="s">
        <v>200</v>
      </c>
      <c r="C58" s="74">
        <v>43844</v>
      </c>
      <c r="D58" s="43" t="s">
        <v>27</v>
      </c>
      <c r="E58" s="44" t="s">
        <v>34</v>
      </c>
      <c r="F58" s="76" t="s">
        <v>131</v>
      </c>
      <c r="G58" s="76" t="s">
        <v>132</v>
      </c>
      <c r="H58" s="77">
        <v>1620000000</v>
      </c>
      <c r="I58" s="76">
        <v>10</v>
      </c>
      <c r="J58" s="76" t="s">
        <v>201</v>
      </c>
      <c r="K58" s="114">
        <v>0.0337</v>
      </c>
      <c r="L58" s="91">
        <f t="shared" si="0"/>
        <v>27298364.85</v>
      </c>
      <c r="M58" s="112"/>
      <c r="N58" s="113">
        <f>H58*K58/2</f>
        <v>27297000</v>
      </c>
      <c r="O58" s="100">
        <f t="shared" si="1"/>
        <v>1364.85</v>
      </c>
      <c r="P58" s="94">
        <v>5e-5</v>
      </c>
      <c r="Q58" s="125" t="s">
        <v>202</v>
      </c>
    </row>
    <row r="59" ht="27" customHeight="1" spans="1:17">
      <c r="A59" s="78"/>
      <c r="B59" s="79"/>
      <c r="C59" s="74">
        <v>44026</v>
      </c>
      <c r="D59" s="47"/>
      <c r="E59" s="48"/>
      <c r="F59" s="79"/>
      <c r="G59" s="79"/>
      <c r="H59" s="80"/>
      <c r="I59" s="79"/>
      <c r="J59" s="79"/>
      <c r="K59" s="115"/>
      <c r="L59" s="91">
        <f t="shared" si="0"/>
        <v>27298364.85</v>
      </c>
      <c r="M59" s="112"/>
      <c r="N59" s="113">
        <f>H58*K58/2</f>
        <v>27297000</v>
      </c>
      <c r="O59" s="100">
        <f t="shared" si="1"/>
        <v>1364.85</v>
      </c>
      <c r="P59" s="94">
        <v>5e-5</v>
      </c>
      <c r="Q59" s="126"/>
    </row>
    <row r="60" ht="27" customHeight="1" spans="1:17">
      <c r="A60" s="75">
        <v>38</v>
      </c>
      <c r="B60" s="76" t="s">
        <v>203</v>
      </c>
      <c r="C60" s="74">
        <v>43844</v>
      </c>
      <c r="D60" s="43" t="s">
        <v>27</v>
      </c>
      <c r="E60" s="44" t="s">
        <v>34</v>
      </c>
      <c r="F60" s="76" t="s">
        <v>204</v>
      </c>
      <c r="G60" s="76" t="s">
        <v>132</v>
      </c>
      <c r="H60" s="77">
        <v>200000000</v>
      </c>
      <c r="I60" s="76">
        <v>10</v>
      </c>
      <c r="J60" s="76" t="s">
        <v>205</v>
      </c>
      <c r="K60" s="114">
        <v>0.0337</v>
      </c>
      <c r="L60" s="91">
        <f t="shared" si="0"/>
        <v>3370168.5</v>
      </c>
      <c r="M60" s="112"/>
      <c r="N60" s="113">
        <f>H60*K60/2</f>
        <v>3370000</v>
      </c>
      <c r="O60" s="100">
        <f t="shared" si="1"/>
        <v>168.5</v>
      </c>
      <c r="P60" s="94">
        <v>5e-5</v>
      </c>
      <c r="Q60" s="125" t="s">
        <v>206</v>
      </c>
    </row>
    <row r="61" ht="27" customHeight="1" spans="1:17">
      <c r="A61" s="78"/>
      <c r="B61" s="79"/>
      <c r="C61" s="74">
        <v>44026</v>
      </c>
      <c r="D61" s="47"/>
      <c r="E61" s="48"/>
      <c r="F61" s="79"/>
      <c r="G61" s="79"/>
      <c r="H61" s="80"/>
      <c r="I61" s="79"/>
      <c r="J61" s="79"/>
      <c r="K61" s="115"/>
      <c r="L61" s="91">
        <f t="shared" si="0"/>
        <v>3370168.5</v>
      </c>
      <c r="M61" s="112"/>
      <c r="N61" s="113">
        <f>H60*K60/2</f>
        <v>3370000</v>
      </c>
      <c r="O61" s="100">
        <f t="shared" si="1"/>
        <v>168.5</v>
      </c>
      <c r="P61" s="94">
        <v>5e-5</v>
      </c>
      <c r="Q61" s="126"/>
    </row>
    <row r="62" ht="27" customHeight="1" spans="1:17">
      <c r="A62" s="75">
        <v>39</v>
      </c>
      <c r="B62" s="76" t="s">
        <v>207</v>
      </c>
      <c r="C62" s="74">
        <v>43844</v>
      </c>
      <c r="D62" s="43" t="s">
        <v>27</v>
      </c>
      <c r="E62" s="44" t="s">
        <v>34</v>
      </c>
      <c r="F62" s="76" t="s">
        <v>208</v>
      </c>
      <c r="G62" s="76" t="s">
        <v>102</v>
      </c>
      <c r="H62" s="77">
        <v>50000000</v>
      </c>
      <c r="I62" s="76">
        <v>10</v>
      </c>
      <c r="J62" s="76" t="s">
        <v>205</v>
      </c>
      <c r="K62" s="114">
        <v>0.0337</v>
      </c>
      <c r="L62" s="91">
        <f t="shared" si="0"/>
        <v>842542.125</v>
      </c>
      <c r="M62" s="112"/>
      <c r="N62" s="113">
        <f>H62*K62/2</f>
        <v>842500</v>
      </c>
      <c r="O62" s="100">
        <f t="shared" si="1"/>
        <v>42.125</v>
      </c>
      <c r="P62" s="94">
        <v>5e-5</v>
      </c>
      <c r="Q62" s="125" t="s">
        <v>209</v>
      </c>
    </row>
    <row r="63" ht="27" customHeight="1" spans="1:17">
      <c r="A63" s="78"/>
      <c r="B63" s="79"/>
      <c r="C63" s="74">
        <v>44026</v>
      </c>
      <c r="D63" s="47"/>
      <c r="E63" s="48"/>
      <c r="F63" s="79"/>
      <c r="G63" s="79"/>
      <c r="H63" s="80"/>
      <c r="I63" s="79"/>
      <c r="J63" s="79"/>
      <c r="K63" s="115"/>
      <c r="L63" s="91">
        <f t="shared" si="0"/>
        <v>842542.125</v>
      </c>
      <c r="M63" s="112"/>
      <c r="N63" s="113">
        <f>H62*K62/2</f>
        <v>842500</v>
      </c>
      <c r="O63" s="100">
        <f t="shared" si="1"/>
        <v>42.125</v>
      </c>
      <c r="P63" s="94">
        <v>5e-5</v>
      </c>
      <c r="Q63" s="126"/>
    </row>
    <row r="64" ht="27" customHeight="1" spans="1:17">
      <c r="A64" s="75">
        <v>40</v>
      </c>
      <c r="B64" s="76" t="s">
        <v>210</v>
      </c>
      <c r="C64" s="74">
        <v>43844</v>
      </c>
      <c r="D64" s="43" t="s">
        <v>27</v>
      </c>
      <c r="E64" s="44" t="s">
        <v>34</v>
      </c>
      <c r="F64" s="76" t="s">
        <v>140</v>
      </c>
      <c r="G64" s="76" t="s">
        <v>39</v>
      </c>
      <c r="H64" s="82">
        <v>649000000</v>
      </c>
      <c r="I64" s="76">
        <v>10</v>
      </c>
      <c r="J64" s="76" t="s">
        <v>205</v>
      </c>
      <c r="K64" s="114">
        <v>0.0337</v>
      </c>
      <c r="L64" s="91">
        <f t="shared" si="0"/>
        <v>10936196.7825</v>
      </c>
      <c r="M64" s="112"/>
      <c r="N64" s="113">
        <f>H64*K64/2</f>
        <v>10935650</v>
      </c>
      <c r="O64" s="100">
        <f t="shared" si="1"/>
        <v>546.7825</v>
      </c>
      <c r="P64" s="94">
        <v>5e-5</v>
      </c>
      <c r="Q64" s="125" t="s">
        <v>206</v>
      </c>
    </row>
    <row r="65" ht="27" customHeight="1" spans="1:17">
      <c r="A65" s="78"/>
      <c r="B65" s="79"/>
      <c r="C65" s="74">
        <v>44026</v>
      </c>
      <c r="D65" s="47"/>
      <c r="E65" s="48"/>
      <c r="F65" s="79"/>
      <c r="G65" s="79"/>
      <c r="H65" s="127"/>
      <c r="I65" s="79"/>
      <c r="J65" s="79"/>
      <c r="K65" s="115"/>
      <c r="L65" s="91">
        <f t="shared" si="0"/>
        <v>10936196.7825</v>
      </c>
      <c r="M65" s="112"/>
      <c r="N65" s="113">
        <f>H64*K64/2</f>
        <v>10935650</v>
      </c>
      <c r="O65" s="100">
        <f t="shared" si="1"/>
        <v>546.7825</v>
      </c>
      <c r="P65" s="94">
        <v>5e-5</v>
      </c>
      <c r="Q65" s="126"/>
    </row>
    <row r="66" ht="27" customHeight="1" spans="1:17">
      <c r="A66" s="75">
        <v>41</v>
      </c>
      <c r="B66" s="76" t="s">
        <v>211</v>
      </c>
      <c r="C66" s="74">
        <v>43844</v>
      </c>
      <c r="D66" s="43" t="s">
        <v>27</v>
      </c>
      <c r="E66" s="44" t="s">
        <v>34</v>
      </c>
      <c r="F66" s="76" t="s">
        <v>212</v>
      </c>
      <c r="G66" s="76" t="s">
        <v>39</v>
      </c>
      <c r="H66" s="77">
        <v>53000000</v>
      </c>
      <c r="I66" s="76">
        <v>10</v>
      </c>
      <c r="J66" s="76">
        <v>2030</v>
      </c>
      <c r="K66" s="114">
        <v>0.0337</v>
      </c>
      <c r="L66" s="91">
        <f t="shared" si="0"/>
        <v>893094.6525</v>
      </c>
      <c r="M66" s="112"/>
      <c r="N66" s="113">
        <f>H66*K66/2</f>
        <v>893050</v>
      </c>
      <c r="O66" s="100">
        <f t="shared" si="1"/>
        <v>44.6525</v>
      </c>
      <c r="P66" s="94">
        <v>5e-5</v>
      </c>
      <c r="Q66" s="125" t="s">
        <v>213</v>
      </c>
    </row>
    <row r="67" ht="27" customHeight="1" spans="1:17">
      <c r="A67" s="78"/>
      <c r="B67" s="79"/>
      <c r="C67" s="74">
        <v>44026</v>
      </c>
      <c r="D67" s="47"/>
      <c r="E67" s="48"/>
      <c r="F67" s="79"/>
      <c r="G67" s="79"/>
      <c r="H67" s="80"/>
      <c r="I67" s="79"/>
      <c r="J67" s="79"/>
      <c r="K67" s="115"/>
      <c r="L67" s="91">
        <f t="shared" si="0"/>
        <v>893094.6525</v>
      </c>
      <c r="M67" s="112"/>
      <c r="N67" s="113">
        <f>H66*K66/2</f>
        <v>893050</v>
      </c>
      <c r="O67" s="100">
        <f t="shared" si="1"/>
        <v>44.6525</v>
      </c>
      <c r="P67" s="94">
        <v>5e-5</v>
      </c>
      <c r="Q67" s="126"/>
    </row>
    <row r="68" ht="27" customHeight="1" spans="1:17">
      <c r="A68" s="75">
        <v>42</v>
      </c>
      <c r="B68" s="76" t="s">
        <v>214</v>
      </c>
      <c r="C68" s="74">
        <v>43844</v>
      </c>
      <c r="D68" s="43" t="s">
        <v>27</v>
      </c>
      <c r="E68" s="44" t="s">
        <v>34</v>
      </c>
      <c r="F68" s="76" t="s">
        <v>215</v>
      </c>
      <c r="G68" s="76" t="s">
        <v>39</v>
      </c>
      <c r="H68" s="77">
        <v>68000000</v>
      </c>
      <c r="I68" s="76">
        <v>15</v>
      </c>
      <c r="J68" s="76" t="s">
        <v>216</v>
      </c>
      <c r="K68" s="114">
        <v>0.0366</v>
      </c>
      <c r="L68" s="91">
        <f t="shared" si="0"/>
        <v>1244462.22</v>
      </c>
      <c r="M68" s="112"/>
      <c r="N68" s="113">
        <f>H68*K68/2</f>
        <v>1244400</v>
      </c>
      <c r="O68" s="100">
        <f t="shared" si="1"/>
        <v>62.22</v>
      </c>
      <c r="P68" s="94">
        <v>5e-5</v>
      </c>
      <c r="Q68" s="125" t="s">
        <v>217</v>
      </c>
    </row>
    <row r="69" ht="27" customHeight="1" spans="1:17">
      <c r="A69" s="78"/>
      <c r="B69" s="79"/>
      <c r="C69" s="74">
        <v>44026</v>
      </c>
      <c r="D69" s="47"/>
      <c r="E69" s="48"/>
      <c r="F69" s="79"/>
      <c r="G69" s="79"/>
      <c r="H69" s="80"/>
      <c r="I69" s="79"/>
      <c r="J69" s="79"/>
      <c r="K69" s="115"/>
      <c r="L69" s="91">
        <f t="shared" si="0"/>
        <v>1244462.22</v>
      </c>
      <c r="M69" s="112"/>
      <c r="N69" s="113">
        <f>H68*K68/2</f>
        <v>1244400</v>
      </c>
      <c r="O69" s="100">
        <f t="shared" si="1"/>
        <v>62.22</v>
      </c>
      <c r="P69" s="94">
        <v>5e-5</v>
      </c>
      <c r="Q69" s="126"/>
    </row>
    <row r="70" ht="27" customHeight="1" spans="1:17">
      <c r="A70" s="75">
        <v>43</v>
      </c>
      <c r="B70" s="76" t="s">
        <v>218</v>
      </c>
      <c r="C70" s="74">
        <v>43844</v>
      </c>
      <c r="D70" s="43" t="s">
        <v>27</v>
      </c>
      <c r="E70" s="44" t="s">
        <v>34</v>
      </c>
      <c r="F70" s="76" t="s">
        <v>106</v>
      </c>
      <c r="G70" s="76" t="s">
        <v>39</v>
      </c>
      <c r="H70" s="82">
        <v>400000000</v>
      </c>
      <c r="I70" s="76">
        <v>10</v>
      </c>
      <c r="J70" s="76" t="s">
        <v>205</v>
      </c>
      <c r="K70" s="114">
        <v>0.0337</v>
      </c>
      <c r="L70" s="91">
        <f t="shared" si="0"/>
        <v>6740337</v>
      </c>
      <c r="M70" s="112"/>
      <c r="N70" s="113">
        <f>H70*K70/2</f>
        <v>6740000</v>
      </c>
      <c r="O70" s="100">
        <f t="shared" si="1"/>
        <v>337</v>
      </c>
      <c r="P70" s="94">
        <v>5e-5</v>
      </c>
      <c r="Q70" s="125" t="s">
        <v>206</v>
      </c>
    </row>
    <row r="71" ht="27" customHeight="1" spans="1:17">
      <c r="A71" s="78"/>
      <c r="B71" s="79"/>
      <c r="C71" s="74">
        <v>44026</v>
      </c>
      <c r="D71" s="47"/>
      <c r="E71" s="48"/>
      <c r="F71" s="79"/>
      <c r="G71" s="79"/>
      <c r="H71" s="127"/>
      <c r="I71" s="79"/>
      <c r="J71" s="79"/>
      <c r="K71" s="115"/>
      <c r="L71" s="91">
        <f>SUM(M71:O71)</f>
        <v>6740337</v>
      </c>
      <c r="M71" s="112"/>
      <c r="N71" s="113">
        <f>H70*K70/2</f>
        <v>6740000</v>
      </c>
      <c r="O71" s="100">
        <f>(M71+N71)*P71</f>
        <v>337</v>
      </c>
      <c r="P71" s="94">
        <v>5e-5</v>
      </c>
      <c r="Q71" s="126"/>
    </row>
    <row r="72" ht="27" customHeight="1" spans="1:17">
      <c r="A72" s="9">
        <v>44</v>
      </c>
      <c r="B72" s="73" t="s">
        <v>219</v>
      </c>
      <c r="C72" s="74">
        <v>43844</v>
      </c>
      <c r="D72" s="14" t="s">
        <v>27</v>
      </c>
      <c r="E72" s="10" t="s">
        <v>34</v>
      </c>
      <c r="F72" s="73" t="s">
        <v>135</v>
      </c>
      <c r="G72" s="73" t="s">
        <v>58</v>
      </c>
      <c r="H72" s="65">
        <v>450000000</v>
      </c>
      <c r="I72" s="73">
        <v>5</v>
      </c>
      <c r="J72" s="73">
        <v>2025</v>
      </c>
      <c r="K72" s="111">
        <v>0.0315</v>
      </c>
      <c r="L72" s="91">
        <f>SUM(M72:O72)</f>
        <v>14175708.75</v>
      </c>
      <c r="M72" s="112"/>
      <c r="N72" s="113">
        <f>H72*K72</f>
        <v>14175000</v>
      </c>
      <c r="O72" s="100">
        <f>(M72+N72)*P72</f>
        <v>708.75</v>
      </c>
      <c r="P72" s="94">
        <v>5e-5</v>
      </c>
      <c r="Q72" s="124" t="s">
        <v>155</v>
      </c>
    </row>
    <row r="73" ht="27" customHeight="1" spans="1:17">
      <c r="A73" s="9">
        <v>45</v>
      </c>
      <c r="B73" s="73" t="s">
        <v>220</v>
      </c>
      <c r="C73" s="74">
        <v>43844</v>
      </c>
      <c r="D73" s="14" t="s">
        <v>27</v>
      </c>
      <c r="E73" s="10" t="s">
        <v>34</v>
      </c>
      <c r="F73" s="73" t="s">
        <v>221</v>
      </c>
      <c r="G73" s="73" t="s">
        <v>58</v>
      </c>
      <c r="H73" s="65">
        <v>160000000</v>
      </c>
      <c r="I73" s="73">
        <v>5</v>
      </c>
      <c r="J73" s="73">
        <v>2025</v>
      </c>
      <c r="K73" s="111">
        <v>0.0315</v>
      </c>
      <c r="L73" s="91">
        <f>SUM(M73:O73)</f>
        <v>5040252</v>
      </c>
      <c r="M73" s="112"/>
      <c r="N73" s="113">
        <f>H73*K73</f>
        <v>5040000</v>
      </c>
      <c r="O73" s="100">
        <f>(M73+N73)*P73</f>
        <v>252</v>
      </c>
      <c r="P73" s="94">
        <v>5e-5</v>
      </c>
      <c r="Q73" s="124" t="s">
        <v>155</v>
      </c>
    </row>
    <row r="74" ht="27" customHeight="1" spans="1:17">
      <c r="A74" s="75">
        <v>46</v>
      </c>
      <c r="B74" s="76" t="s">
        <v>222</v>
      </c>
      <c r="C74" s="128">
        <v>43844</v>
      </c>
      <c r="D74" s="43" t="s">
        <v>27</v>
      </c>
      <c r="E74" s="44" t="s">
        <v>34</v>
      </c>
      <c r="F74" s="76" t="s">
        <v>138</v>
      </c>
      <c r="G74" s="76" t="s">
        <v>64</v>
      </c>
      <c r="H74" s="129">
        <v>1020000000</v>
      </c>
      <c r="I74" s="76">
        <v>7</v>
      </c>
      <c r="J74" s="76">
        <v>2027</v>
      </c>
      <c r="K74" s="114">
        <v>0.0331</v>
      </c>
      <c r="L74" s="133">
        <f>SUM(M74:O74)</f>
        <v>33763688.1</v>
      </c>
      <c r="M74" s="134"/>
      <c r="N74" s="135">
        <f>H74*K74</f>
        <v>33762000</v>
      </c>
      <c r="O74" s="100">
        <f>(M74+N74)*P74</f>
        <v>1688.1</v>
      </c>
      <c r="P74" s="101">
        <v>5e-5</v>
      </c>
      <c r="Q74" s="125" t="s">
        <v>155</v>
      </c>
    </row>
    <row r="75" ht="27" customHeight="1" spans="1:17">
      <c r="A75" s="9"/>
      <c r="B75" s="130" t="s">
        <v>308</v>
      </c>
      <c r="C75" s="130"/>
      <c r="D75" s="130"/>
      <c r="E75" s="130"/>
      <c r="F75" s="130"/>
      <c r="G75" s="131"/>
      <c r="H75" s="132">
        <f>SUM(H7:H43)</f>
        <v>30450000000</v>
      </c>
      <c r="I75" s="130"/>
      <c r="J75" s="131"/>
      <c r="K75" s="131"/>
      <c r="L75" s="136">
        <f>SUM(L7:L43)</f>
        <v>2217875888.25</v>
      </c>
      <c r="M75" s="136">
        <f>SUM(M7:M43)</f>
        <v>1145510000</v>
      </c>
      <c r="N75" s="136">
        <f>SUM(N7:N43)</f>
        <v>1072255000</v>
      </c>
      <c r="O75" s="136">
        <f>SUM(O7:O43)</f>
        <v>110888.25</v>
      </c>
      <c r="P75" s="136"/>
      <c r="Q75" s="116"/>
    </row>
  </sheetData>
  <mergeCells count="241">
    <mergeCell ref="B2:O2"/>
    <mergeCell ref="L5:P5"/>
    <mergeCell ref="A5:A6"/>
    <mergeCell ref="A8:A9"/>
    <mergeCell ref="A12:A13"/>
    <mergeCell ref="A14:A15"/>
    <mergeCell ref="A16:A17"/>
    <mergeCell ref="A18:A19"/>
    <mergeCell ref="A20:A21"/>
    <mergeCell ref="A26:A27"/>
    <mergeCell ref="A29:A30"/>
    <mergeCell ref="A34:A35"/>
    <mergeCell ref="A36:A37"/>
    <mergeCell ref="A45:A46"/>
    <mergeCell ref="A48:A49"/>
    <mergeCell ref="A50:A51"/>
    <mergeCell ref="A52:A53"/>
    <mergeCell ref="A56:A57"/>
    <mergeCell ref="A58:A59"/>
    <mergeCell ref="A60:A61"/>
    <mergeCell ref="A62:A63"/>
    <mergeCell ref="A64:A65"/>
    <mergeCell ref="A66:A67"/>
    <mergeCell ref="A68:A69"/>
    <mergeCell ref="A70:A71"/>
    <mergeCell ref="B5:B6"/>
    <mergeCell ref="B8:B9"/>
    <mergeCell ref="B12:B13"/>
    <mergeCell ref="B14:B15"/>
    <mergeCell ref="B16:B17"/>
    <mergeCell ref="B18:B19"/>
    <mergeCell ref="B20:B21"/>
    <mergeCell ref="B26:B27"/>
    <mergeCell ref="B29:B30"/>
    <mergeCell ref="B34:B35"/>
    <mergeCell ref="B36:B37"/>
    <mergeCell ref="B45:B46"/>
    <mergeCell ref="B48:B49"/>
    <mergeCell ref="B50:B51"/>
    <mergeCell ref="B52:B53"/>
    <mergeCell ref="B56:B57"/>
    <mergeCell ref="B58:B59"/>
    <mergeCell ref="B60:B61"/>
    <mergeCell ref="B62:B63"/>
    <mergeCell ref="B64:B65"/>
    <mergeCell ref="B66:B67"/>
    <mergeCell ref="B68:B69"/>
    <mergeCell ref="B70:B71"/>
    <mergeCell ref="C5:C6"/>
    <mergeCell ref="D5:D6"/>
    <mergeCell ref="D8:D9"/>
    <mergeCell ref="D12:D13"/>
    <mergeCell ref="D14:D15"/>
    <mergeCell ref="D16:D17"/>
    <mergeCell ref="D18:D19"/>
    <mergeCell ref="D26:D27"/>
    <mergeCell ref="D29:D30"/>
    <mergeCell ref="D34:D35"/>
    <mergeCell ref="D36:D37"/>
    <mergeCell ref="D45:D46"/>
    <mergeCell ref="D48:D49"/>
    <mergeCell ref="D50:D51"/>
    <mergeCell ref="D52:D53"/>
    <mergeCell ref="D56:D57"/>
    <mergeCell ref="D58:D59"/>
    <mergeCell ref="D60:D61"/>
    <mergeCell ref="D62:D63"/>
    <mergeCell ref="D64:D65"/>
    <mergeCell ref="D66:D67"/>
    <mergeCell ref="D68:D69"/>
    <mergeCell ref="D70:D71"/>
    <mergeCell ref="E5:E6"/>
    <mergeCell ref="E26:E27"/>
    <mergeCell ref="E29:E30"/>
    <mergeCell ref="E34:E35"/>
    <mergeCell ref="E36:E37"/>
    <mergeCell ref="E45:E46"/>
    <mergeCell ref="E48:E49"/>
    <mergeCell ref="E50:E51"/>
    <mergeCell ref="E52:E53"/>
    <mergeCell ref="E56:E57"/>
    <mergeCell ref="E58:E59"/>
    <mergeCell ref="E60:E61"/>
    <mergeCell ref="E62:E63"/>
    <mergeCell ref="E64:E65"/>
    <mergeCell ref="E66:E67"/>
    <mergeCell ref="E68:E69"/>
    <mergeCell ref="E70:E71"/>
    <mergeCell ref="F5:F6"/>
    <mergeCell ref="F8:F9"/>
    <mergeCell ref="F12:F13"/>
    <mergeCell ref="F14:F15"/>
    <mergeCell ref="F16:F17"/>
    <mergeCell ref="F18:F19"/>
    <mergeCell ref="F26:F27"/>
    <mergeCell ref="F29:F30"/>
    <mergeCell ref="F34:F35"/>
    <mergeCell ref="F36:F37"/>
    <mergeCell ref="F45:F46"/>
    <mergeCell ref="F48:F49"/>
    <mergeCell ref="F50:F51"/>
    <mergeCell ref="F52:F53"/>
    <mergeCell ref="F56:F57"/>
    <mergeCell ref="F58:F59"/>
    <mergeCell ref="F60:F61"/>
    <mergeCell ref="F62:F63"/>
    <mergeCell ref="F64:F65"/>
    <mergeCell ref="F66:F67"/>
    <mergeCell ref="F68:F69"/>
    <mergeCell ref="F70:F71"/>
    <mergeCell ref="G5:G6"/>
    <mergeCell ref="G8:G9"/>
    <mergeCell ref="G12:G13"/>
    <mergeCell ref="G14:G15"/>
    <mergeCell ref="G16:G17"/>
    <mergeCell ref="G18:G19"/>
    <mergeCell ref="G26:G27"/>
    <mergeCell ref="G29:G30"/>
    <mergeCell ref="G34:G35"/>
    <mergeCell ref="G36:G37"/>
    <mergeCell ref="G45:G46"/>
    <mergeCell ref="G48:G49"/>
    <mergeCell ref="G50:G51"/>
    <mergeCell ref="G52:G53"/>
    <mergeCell ref="G56:G57"/>
    <mergeCell ref="G58:G59"/>
    <mergeCell ref="G60:G61"/>
    <mergeCell ref="G62:G63"/>
    <mergeCell ref="G64:G65"/>
    <mergeCell ref="G66:G67"/>
    <mergeCell ref="G68:G69"/>
    <mergeCell ref="G70:G71"/>
    <mergeCell ref="H5:H6"/>
    <mergeCell ref="H8:H9"/>
    <mergeCell ref="H12:H13"/>
    <mergeCell ref="H14:H15"/>
    <mergeCell ref="H16:H17"/>
    <mergeCell ref="H18:H19"/>
    <mergeCell ref="H20:H21"/>
    <mergeCell ref="H26:H27"/>
    <mergeCell ref="H29:H30"/>
    <mergeCell ref="H34:H35"/>
    <mergeCell ref="H36:H37"/>
    <mergeCell ref="H45:H46"/>
    <mergeCell ref="H48:H49"/>
    <mergeCell ref="H50:H51"/>
    <mergeCell ref="H52:H53"/>
    <mergeCell ref="H56:H57"/>
    <mergeCell ref="H58:H59"/>
    <mergeCell ref="H60:H61"/>
    <mergeCell ref="H62:H63"/>
    <mergeCell ref="H64:H65"/>
    <mergeCell ref="H66:H67"/>
    <mergeCell ref="H68:H69"/>
    <mergeCell ref="H70:H71"/>
    <mergeCell ref="I5:I6"/>
    <mergeCell ref="I8:I9"/>
    <mergeCell ref="I12:I13"/>
    <mergeCell ref="I14:I15"/>
    <mergeCell ref="I16:I17"/>
    <mergeCell ref="I18:I19"/>
    <mergeCell ref="I20:I21"/>
    <mergeCell ref="I26:I27"/>
    <mergeCell ref="I29:I30"/>
    <mergeCell ref="I34:I35"/>
    <mergeCell ref="I36:I37"/>
    <mergeCell ref="I45:I46"/>
    <mergeCell ref="I48:I49"/>
    <mergeCell ref="I50:I51"/>
    <mergeCell ref="I52:I53"/>
    <mergeCell ref="I56:I57"/>
    <mergeCell ref="I58:I59"/>
    <mergeCell ref="I60:I61"/>
    <mergeCell ref="I62:I63"/>
    <mergeCell ref="I64:I65"/>
    <mergeCell ref="I66:I67"/>
    <mergeCell ref="I68:I69"/>
    <mergeCell ref="I70:I71"/>
    <mergeCell ref="J5:J6"/>
    <mergeCell ref="J8:J9"/>
    <mergeCell ref="J12:J13"/>
    <mergeCell ref="J14:J15"/>
    <mergeCell ref="J16:J17"/>
    <mergeCell ref="J18:J19"/>
    <mergeCell ref="J20:J21"/>
    <mergeCell ref="J26:J27"/>
    <mergeCell ref="J29:J30"/>
    <mergeCell ref="J34:J35"/>
    <mergeCell ref="J36:J37"/>
    <mergeCell ref="J45:J46"/>
    <mergeCell ref="J48:J49"/>
    <mergeCell ref="J50:J51"/>
    <mergeCell ref="J52:J53"/>
    <mergeCell ref="J56:J57"/>
    <mergeCell ref="J58:J59"/>
    <mergeCell ref="J60:J61"/>
    <mergeCell ref="J62:J63"/>
    <mergeCell ref="J64:J65"/>
    <mergeCell ref="J66:J67"/>
    <mergeCell ref="J68:J69"/>
    <mergeCell ref="J70:J71"/>
    <mergeCell ref="K5:K6"/>
    <mergeCell ref="K20:K21"/>
    <mergeCell ref="K26:K27"/>
    <mergeCell ref="K29:K30"/>
    <mergeCell ref="K34:K35"/>
    <mergeCell ref="K36:K37"/>
    <mergeCell ref="K45:K46"/>
    <mergeCell ref="K48:K49"/>
    <mergeCell ref="K50:K51"/>
    <mergeCell ref="K52:K53"/>
    <mergeCell ref="K56:K57"/>
    <mergeCell ref="K58:K59"/>
    <mergeCell ref="K60:K61"/>
    <mergeCell ref="K62:K63"/>
    <mergeCell ref="K64:K65"/>
    <mergeCell ref="K66:K67"/>
    <mergeCell ref="K68:K69"/>
    <mergeCell ref="K70:K71"/>
    <mergeCell ref="Q5:Q6"/>
    <mergeCell ref="Q12:Q13"/>
    <mergeCell ref="Q14:Q15"/>
    <mergeCell ref="Q16:Q17"/>
    <mergeCell ref="Q18:Q19"/>
    <mergeCell ref="Q20:Q21"/>
    <mergeCell ref="Q26:Q27"/>
    <mergeCell ref="Q29:Q30"/>
    <mergeCell ref="Q34:Q35"/>
    <mergeCell ref="Q36:Q37"/>
    <mergeCell ref="Q45:Q46"/>
    <mergeCell ref="Q48:Q49"/>
    <mergeCell ref="Q50:Q51"/>
    <mergeCell ref="Q52:Q53"/>
    <mergeCell ref="Q56:Q57"/>
    <mergeCell ref="Q58:Q59"/>
    <mergeCell ref="Q60:Q61"/>
    <mergeCell ref="Q62:Q63"/>
    <mergeCell ref="Q64:Q65"/>
    <mergeCell ref="Q66:Q67"/>
    <mergeCell ref="Q68:Q69"/>
    <mergeCell ref="Q70:Q71"/>
  </mergeCells>
  <pageMargins left="0.708661417322835" right="0.708661417322835" top="0.748031496062992" bottom="0.748031496062992" header="0.31496062992126" footer="0.31496062992126"/>
  <pageSetup paperSize="9" scale="38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workbookViewId="0">
      <selection activeCell="D7" sqref="D7"/>
    </sheetView>
  </sheetViews>
  <sheetFormatPr defaultColWidth="9" defaultRowHeight="14.25"/>
  <cols>
    <col min="1" max="1" width="5.375" customWidth="1"/>
    <col min="2" max="2" width="7.75" customWidth="1"/>
    <col min="3" max="3" width="12.75" customWidth="1"/>
    <col min="4" max="4" width="27.625" customWidth="1"/>
    <col min="5" max="5" width="11.75" hidden="1" customWidth="1"/>
    <col min="6" max="6" width="10.25" customWidth="1"/>
    <col min="12" max="12" width="12.125" hidden="1" customWidth="1"/>
    <col min="13" max="13" width="14" hidden="1" customWidth="1"/>
    <col min="14" max="15" width="9" hidden="1" customWidth="1"/>
    <col min="16" max="17" width="13.875" hidden="1" customWidth="1"/>
    <col min="18" max="18" width="11.25" hidden="1" customWidth="1"/>
    <col min="19" max="19" width="13.125" hidden="1" customWidth="1"/>
    <col min="20" max="20" width="9" hidden="1" customWidth="1"/>
  </cols>
  <sheetData>
    <row r="1" ht="20" customHeight="1" spans="1:11">
      <c r="A1" s="1" t="s">
        <v>309</v>
      </c>
      <c r="B1" s="2"/>
      <c r="C1" s="2"/>
      <c r="D1" s="2"/>
      <c r="E1" s="2"/>
      <c r="G1" s="3"/>
      <c r="H1" s="2"/>
      <c r="I1" s="2"/>
      <c r="J1" s="2"/>
      <c r="K1" s="2"/>
    </row>
    <row r="2" ht="24" customHeight="1" spans="1:11">
      <c r="A2" s="4" t="s">
        <v>310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0.25" spans="1:11">
      <c r="A3" s="5"/>
      <c r="B3" s="5"/>
      <c r="C3" s="5"/>
      <c r="D3" s="5"/>
      <c r="E3" s="5"/>
      <c r="F3" s="5"/>
      <c r="G3" s="5"/>
      <c r="H3" s="5"/>
      <c r="I3" s="5"/>
      <c r="J3" s="23" t="s">
        <v>311</v>
      </c>
      <c r="K3" s="23"/>
    </row>
    <row r="4" customHeight="1" spans="1:20">
      <c r="A4" s="6" t="s">
        <v>312</v>
      </c>
      <c r="B4" s="6" t="s">
        <v>5</v>
      </c>
      <c r="C4" s="6" t="s">
        <v>313</v>
      </c>
      <c r="D4" s="6" t="s">
        <v>6</v>
      </c>
      <c r="E4" s="6" t="s">
        <v>7</v>
      </c>
      <c r="F4" s="6" t="s">
        <v>314</v>
      </c>
      <c r="G4" s="7" t="s">
        <v>9</v>
      </c>
      <c r="H4" s="6" t="s">
        <v>10</v>
      </c>
      <c r="I4" s="6" t="s">
        <v>315</v>
      </c>
      <c r="J4" s="6" t="s">
        <v>316</v>
      </c>
      <c r="K4" s="6" t="s">
        <v>317</v>
      </c>
      <c r="L4" s="24"/>
      <c r="M4" s="24"/>
      <c r="N4" s="24"/>
      <c r="O4" s="25"/>
      <c r="P4" s="26" t="s">
        <v>318</v>
      </c>
      <c r="Q4" s="26"/>
      <c r="R4" s="26"/>
      <c r="S4" s="26"/>
      <c r="T4" s="26"/>
    </row>
    <row r="5" ht="24" spans="1:20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27" t="s">
        <v>15</v>
      </c>
      <c r="M5" s="27" t="s">
        <v>16</v>
      </c>
      <c r="N5" s="27" t="s">
        <v>17</v>
      </c>
      <c r="O5" s="27" t="s">
        <v>18</v>
      </c>
      <c r="P5" s="27" t="s">
        <v>14</v>
      </c>
      <c r="Q5" s="27" t="s">
        <v>15</v>
      </c>
      <c r="R5" s="27" t="s">
        <v>16</v>
      </c>
      <c r="S5" s="27" t="s">
        <v>17</v>
      </c>
      <c r="T5" s="27" t="s">
        <v>18</v>
      </c>
    </row>
    <row r="6" ht="33.75" customHeight="1" spans="1:20">
      <c r="A6" s="9">
        <v>1</v>
      </c>
      <c r="B6" s="10" t="s">
        <v>34</v>
      </c>
      <c r="C6" s="11">
        <v>43552</v>
      </c>
      <c r="D6" s="12" t="s">
        <v>319</v>
      </c>
      <c r="E6" s="12" t="s">
        <v>102</v>
      </c>
      <c r="F6" s="13">
        <v>20000</v>
      </c>
      <c r="G6" s="12" t="s">
        <v>103</v>
      </c>
      <c r="H6" s="12">
        <v>2026</v>
      </c>
      <c r="I6" s="12" t="s">
        <v>320</v>
      </c>
      <c r="J6" s="12" t="s">
        <v>321</v>
      </c>
      <c r="K6" s="28">
        <v>0.0337</v>
      </c>
      <c r="L6" s="29"/>
      <c r="M6" s="30"/>
      <c r="N6" s="31"/>
      <c r="O6" s="32"/>
      <c r="P6" s="21"/>
      <c r="Q6" s="29"/>
      <c r="R6" s="30"/>
      <c r="S6" s="31"/>
      <c r="T6" s="32"/>
    </row>
    <row r="7" ht="33.75" customHeight="1" spans="1:20">
      <c r="A7" s="9">
        <v>2</v>
      </c>
      <c r="B7" s="10" t="s">
        <v>34</v>
      </c>
      <c r="C7" s="11">
        <v>43843</v>
      </c>
      <c r="D7" s="12" t="s">
        <v>208</v>
      </c>
      <c r="E7" s="12" t="s">
        <v>102</v>
      </c>
      <c r="F7" s="13">
        <v>5000</v>
      </c>
      <c r="G7" s="12">
        <v>10</v>
      </c>
      <c r="H7" s="12" t="s">
        <v>205</v>
      </c>
      <c r="I7" s="12" t="s">
        <v>322</v>
      </c>
      <c r="J7" s="12" t="s">
        <v>323</v>
      </c>
      <c r="K7" s="28">
        <v>0.0337</v>
      </c>
      <c r="L7" s="30"/>
      <c r="M7" s="30"/>
      <c r="N7" s="31"/>
      <c r="O7" s="32"/>
      <c r="P7" s="21"/>
      <c r="Q7" s="30"/>
      <c r="R7" s="30"/>
      <c r="S7" s="31"/>
      <c r="T7" s="32"/>
    </row>
    <row r="8" ht="33.75" customHeight="1" spans="1:20">
      <c r="A8" s="9">
        <v>3</v>
      </c>
      <c r="B8" s="14" t="s">
        <v>22</v>
      </c>
      <c r="C8" s="15">
        <v>43917</v>
      </c>
      <c r="D8" s="12" t="s">
        <v>228</v>
      </c>
      <c r="E8" s="14" t="s">
        <v>102</v>
      </c>
      <c r="F8" s="13">
        <v>40000</v>
      </c>
      <c r="G8" s="12">
        <v>10</v>
      </c>
      <c r="H8" s="12">
        <v>2030</v>
      </c>
      <c r="I8" s="12" t="s">
        <v>320</v>
      </c>
      <c r="J8" s="12" t="s">
        <v>323</v>
      </c>
      <c r="K8" s="28">
        <v>0.0284</v>
      </c>
      <c r="L8" s="33"/>
      <c r="M8" s="30"/>
      <c r="N8" s="31"/>
      <c r="O8" s="32"/>
      <c r="P8" s="21"/>
      <c r="Q8" s="33"/>
      <c r="R8" s="30"/>
      <c r="S8" s="31"/>
      <c r="T8" s="32"/>
    </row>
    <row r="9" ht="33.75" customHeight="1" spans="1:20">
      <c r="A9" s="9">
        <v>4</v>
      </c>
      <c r="B9" s="14" t="s">
        <v>34</v>
      </c>
      <c r="C9" s="15">
        <v>43969</v>
      </c>
      <c r="D9" s="12" t="s">
        <v>208</v>
      </c>
      <c r="E9" s="14" t="s">
        <v>102</v>
      </c>
      <c r="F9" s="13">
        <v>2000</v>
      </c>
      <c r="G9" s="16">
        <v>15</v>
      </c>
      <c r="H9" s="17" t="s">
        <v>216</v>
      </c>
      <c r="I9" s="12" t="s">
        <v>322</v>
      </c>
      <c r="J9" s="12" t="s">
        <v>323</v>
      </c>
      <c r="K9" s="34">
        <v>0.0343</v>
      </c>
      <c r="L9" s="21">
        <v>4000000</v>
      </c>
      <c r="M9" s="21">
        <v>686000</v>
      </c>
      <c r="N9" s="31">
        <f>(L9+M9)*O9</f>
        <v>234.3</v>
      </c>
      <c r="O9" s="32">
        <v>5e-5</v>
      </c>
      <c r="P9" s="21">
        <f>Q9+R9+S9</f>
        <v>4343217.15</v>
      </c>
      <c r="Q9" s="21">
        <v>4000000</v>
      </c>
      <c r="R9" s="21">
        <v>343000</v>
      </c>
      <c r="S9" s="31">
        <f>(Q9+R9)*T9</f>
        <v>217.15</v>
      </c>
      <c r="T9" s="32">
        <v>5e-5</v>
      </c>
    </row>
    <row r="10" ht="33.75" customHeight="1" spans="1:20">
      <c r="A10" s="9">
        <v>5</v>
      </c>
      <c r="B10" s="14" t="s">
        <v>22</v>
      </c>
      <c r="C10" s="15">
        <v>44070</v>
      </c>
      <c r="D10" s="12" t="s">
        <v>324</v>
      </c>
      <c r="E10" s="14"/>
      <c r="F10" s="13">
        <v>500</v>
      </c>
      <c r="G10" s="16">
        <v>5</v>
      </c>
      <c r="H10" s="17">
        <v>2025</v>
      </c>
      <c r="I10" s="17" t="s">
        <v>320</v>
      </c>
      <c r="J10" s="12" t="s">
        <v>323</v>
      </c>
      <c r="K10" s="34">
        <v>0.0317</v>
      </c>
      <c r="L10" s="21"/>
      <c r="M10" s="21"/>
      <c r="N10" s="31"/>
      <c r="O10" s="32"/>
      <c r="P10" s="21"/>
      <c r="Q10" s="21"/>
      <c r="R10" s="21"/>
      <c r="S10" s="31"/>
      <c r="T10" s="32"/>
    </row>
    <row r="11" ht="33.75" customHeight="1" spans="1:20">
      <c r="A11" s="9">
        <v>6</v>
      </c>
      <c r="B11" s="14" t="s">
        <v>34</v>
      </c>
      <c r="C11" s="15">
        <v>44070</v>
      </c>
      <c r="D11" s="12" t="s">
        <v>208</v>
      </c>
      <c r="E11" s="14"/>
      <c r="F11" s="13">
        <v>1000</v>
      </c>
      <c r="G11" s="16">
        <v>15</v>
      </c>
      <c r="H11" s="17">
        <v>2035</v>
      </c>
      <c r="I11" s="17" t="s">
        <v>320</v>
      </c>
      <c r="J11" s="12" t="s">
        <v>323</v>
      </c>
      <c r="K11" s="34">
        <v>0.0373</v>
      </c>
      <c r="L11" s="21"/>
      <c r="M11" s="21"/>
      <c r="N11" s="31"/>
      <c r="O11" s="32"/>
      <c r="P11" s="21"/>
      <c r="Q11" s="21"/>
      <c r="R11" s="21"/>
      <c r="S11" s="31"/>
      <c r="T11" s="32"/>
    </row>
    <row r="12" ht="33.75" customHeight="1" spans="1:20">
      <c r="A12" s="9">
        <v>7</v>
      </c>
      <c r="B12" s="14" t="s">
        <v>34</v>
      </c>
      <c r="C12" s="15">
        <v>44070</v>
      </c>
      <c r="D12" s="12" t="s">
        <v>325</v>
      </c>
      <c r="E12" s="14"/>
      <c r="F12" s="13">
        <v>2980</v>
      </c>
      <c r="G12" s="16">
        <v>15</v>
      </c>
      <c r="H12" s="17">
        <v>2035</v>
      </c>
      <c r="I12" s="17" t="s">
        <v>320</v>
      </c>
      <c r="J12" s="12" t="s">
        <v>323</v>
      </c>
      <c r="K12" s="34">
        <v>0.0373</v>
      </c>
      <c r="L12" s="21"/>
      <c r="M12" s="21"/>
      <c r="N12" s="31"/>
      <c r="O12" s="32"/>
      <c r="P12" s="21"/>
      <c r="Q12" s="21"/>
      <c r="R12" s="21"/>
      <c r="S12" s="31"/>
      <c r="T12" s="32"/>
    </row>
    <row r="13" ht="33.75" customHeight="1" spans="1:20">
      <c r="A13" s="9">
        <v>8</v>
      </c>
      <c r="B13" s="14" t="s">
        <v>34</v>
      </c>
      <c r="C13" s="15">
        <v>44070</v>
      </c>
      <c r="D13" s="12" t="s">
        <v>326</v>
      </c>
      <c r="E13" s="14"/>
      <c r="F13" s="13">
        <v>6150</v>
      </c>
      <c r="G13" s="16">
        <v>10</v>
      </c>
      <c r="H13" s="17">
        <v>2030</v>
      </c>
      <c r="I13" s="17" t="s">
        <v>320</v>
      </c>
      <c r="J13" s="12" t="s">
        <v>323</v>
      </c>
      <c r="K13" s="34">
        <v>0.0326</v>
      </c>
      <c r="L13" s="21"/>
      <c r="M13" s="21"/>
      <c r="N13" s="31"/>
      <c r="O13" s="32"/>
      <c r="P13" s="21"/>
      <c r="Q13" s="21"/>
      <c r="R13" s="21"/>
      <c r="S13" s="31"/>
      <c r="T13" s="32"/>
    </row>
    <row r="14" ht="33.75" customHeight="1" spans="1:20">
      <c r="A14" s="9">
        <v>9</v>
      </c>
      <c r="B14" s="14" t="s">
        <v>34</v>
      </c>
      <c r="C14" s="15">
        <v>44070</v>
      </c>
      <c r="D14" s="12" t="s">
        <v>327</v>
      </c>
      <c r="E14" s="14"/>
      <c r="F14" s="13">
        <v>22870</v>
      </c>
      <c r="G14" s="16">
        <v>15</v>
      </c>
      <c r="H14" s="17">
        <v>2035</v>
      </c>
      <c r="I14" s="17" t="s">
        <v>320</v>
      </c>
      <c r="J14" s="12" t="s">
        <v>323</v>
      </c>
      <c r="K14" s="34">
        <v>0.0331</v>
      </c>
      <c r="L14" s="21"/>
      <c r="M14" s="21"/>
      <c r="N14" s="31"/>
      <c r="O14" s="32"/>
      <c r="P14" s="21"/>
      <c r="Q14" s="21"/>
      <c r="R14" s="21"/>
      <c r="S14" s="31"/>
      <c r="T14" s="32"/>
    </row>
    <row r="15" ht="33.75" customHeight="1" spans="1:20">
      <c r="A15" s="18" t="s">
        <v>14</v>
      </c>
      <c r="B15" s="19"/>
      <c r="C15" s="19"/>
      <c r="D15" s="20"/>
      <c r="E15" s="21"/>
      <c r="F15" s="22">
        <f>SUM(F6:F14)</f>
        <v>100500</v>
      </c>
      <c r="G15" s="22"/>
      <c r="H15" s="22"/>
      <c r="I15" s="22"/>
      <c r="J15" s="22"/>
      <c r="K15" s="22"/>
      <c r="L15" s="21">
        <f t="shared" ref="L15:N15" si="0">SUM(L6:L9)</f>
        <v>4000000</v>
      </c>
      <c r="M15" s="21">
        <f t="shared" si="0"/>
        <v>686000</v>
      </c>
      <c r="N15" s="21">
        <f t="shared" si="0"/>
        <v>234.3</v>
      </c>
      <c r="O15" s="22" t="s">
        <v>305</v>
      </c>
      <c r="P15" s="21">
        <f t="shared" ref="P15:S15" si="1">SUM(P6:P9)</f>
        <v>4343217.15</v>
      </c>
      <c r="Q15" s="21">
        <f t="shared" si="1"/>
        <v>4000000</v>
      </c>
      <c r="R15" s="21">
        <f t="shared" si="1"/>
        <v>343000</v>
      </c>
      <c r="S15" s="21">
        <f t="shared" si="1"/>
        <v>217.15</v>
      </c>
      <c r="T15" s="22" t="s">
        <v>305</v>
      </c>
    </row>
    <row r="19" hidden="1"/>
    <row r="20" hidden="1"/>
    <row r="21" hidden="1" spans="7:7">
      <c r="G21">
        <v>10000</v>
      </c>
    </row>
    <row r="22" hidden="1"/>
    <row r="23" hidden="1"/>
    <row r="24" hidden="1"/>
    <row r="25" hidden="1"/>
  </sheetData>
  <mergeCells count="16">
    <mergeCell ref="A2:K2"/>
    <mergeCell ref="J3:K3"/>
    <mergeCell ref="L4:O4"/>
    <mergeCell ref="P4:T4"/>
    <mergeCell ref="A15:D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118110236220472" right="0.118110236220472" top="0.748031496062992" bottom="0.748031496062992" header="0.31496062992126" footer="0.3149606299212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市本级</vt:lpstr>
      <vt:lpstr>各区</vt:lpstr>
      <vt:lpstr>各区1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刘宝平</dc:creator>
  <cp:lastModifiedBy>卢志敏</cp:lastModifiedBy>
  <dcterms:created xsi:type="dcterms:W3CDTF">2015-11-12T01:54:00Z</dcterms:created>
  <cp:lastPrinted>2020-09-15T00:53:00Z</cp:lastPrinted>
  <dcterms:modified xsi:type="dcterms:W3CDTF">2020-09-21T09:22:36Z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